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731B5FFE-E171-4995-8685-81260476C033}" xr6:coauthVersionLast="47" xr6:coauthVersionMax="47" xr10:uidLastSave="{00000000-0000-0000-0000-000000000000}"/>
  <bookViews>
    <workbookView xWindow="-108" yWindow="-108" windowWidth="23256" windowHeight="12456" xr2:uid="{B08147A7-4CE0-44C7-9291-4091C401C095}"/>
  </bookViews>
  <sheets>
    <sheet name="RC5" sheetId="6" r:id="rId1"/>
    <sheet name="RC6" sheetId="7" r:id="rId2"/>
    <sheet name="RC7" sheetId="8" r:id="rId3"/>
    <sheet name="RC8" sheetId="9" r:id="rId4"/>
    <sheet name="RC9" sheetId="11" r:id="rId5"/>
    <sheet name="RC10" sheetId="10" r:id="rId6"/>
    <sheet name="RC11" sheetId="12" r:id="rId7"/>
    <sheet name="RC12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3" l="1"/>
  <c r="H62" i="13"/>
  <c r="F62" i="13"/>
  <c r="E62" i="13"/>
  <c r="C62" i="13"/>
  <c r="C63" i="13" s="1"/>
  <c r="B62" i="13"/>
  <c r="B63" i="13" s="1"/>
  <c r="J61" i="13"/>
  <c r="J58" i="13"/>
  <c r="G58" i="13"/>
  <c r="D58" i="13"/>
  <c r="G55" i="13"/>
  <c r="D55" i="13"/>
  <c r="J52" i="13"/>
  <c r="J50" i="13"/>
  <c r="G50" i="13"/>
  <c r="G62" i="13" s="1"/>
  <c r="D50" i="13"/>
  <c r="D48" i="13"/>
  <c r="D62" i="13" s="1"/>
  <c r="J47" i="13"/>
  <c r="J62" i="13" s="1"/>
  <c r="J63" i="13" s="1"/>
  <c r="G47" i="13"/>
  <c r="D47" i="13"/>
  <c r="J44" i="13"/>
  <c r="I44" i="13"/>
  <c r="I63" i="13" s="1"/>
  <c r="H44" i="13"/>
  <c r="H63" i="13" s="1"/>
  <c r="G44" i="13"/>
  <c r="F44" i="13"/>
  <c r="F63" i="13" s="1"/>
  <c r="E44" i="13"/>
  <c r="E63" i="13" s="1"/>
  <c r="D44" i="13"/>
  <c r="C44" i="13"/>
  <c r="B44" i="13"/>
  <c r="J41" i="13"/>
  <c r="J40" i="13"/>
  <c r="G39" i="13"/>
  <c r="G38" i="13"/>
  <c r="G37" i="13"/>
  <c r="D37" i="13"/>
  <c r="G34" i="13"/>
  <c r="G33" i="13"/>
  <c r="J32" i="13"/>
  <c r="J31" i="13"/>
  <c r="J30" i="13"/>
  <c r="G30" i="13"/>
  <c r="D30" i="13"/>
  <c r="J29" i="13"/>
  <c r="D29" i="13"/>
  <c r="D28" i="13"/>
  <c r="G27" i="13"/>
  <c r="D27" i="13"/>
  <c r="G26" i="13"/>
  <c r="J25" i="13"/>
  <c r="D25" i="13"/>
  <c r="G24" i="13"/>
  <c r="D24" i="13"/>
  <c r="J23" i="13"/>
  <c r="D23" i="13"/>
  <c r="J22" i="13"/>
  <c r="D19" i="13"/>
  <c r="J18" i="13"/>
  <c r="D18" i="13"/>
  <c r="J17" i="13"/>
  <c r="J16" i="13"/>
  <c r="J15" i="13"/>
  <c r="J14" i="13"/>
  <c r="G14" i="13"/>
  <c r="J10" i="13"/>
  <c r="G10" i="13"/>
  <c r="D10" i="13"/>
  <c r="G6" i="13"/>
  <c r="J5" i="13"/>
  <c r="G5" i="13"/>
  <c r="D5" i="13"/>
  <c r="D63" i="13" l="1"/>
  <c r="G63" i="13"/>
  <c r="H54" i="12" l="1"/>
  <c r="E54" i="12"/>
  <c r="B54" i="12"/>
  <c r="B55" i="12" s="1"/>
  <c r="H26" i="12"/>
  <c r="H55" i="12" s="1"/>
  <c r="E26" i="12"/>
  <c r="E55" i="12" s="1"/>
  <c r="B26" i="12"/>
  <c r="E69" i="10" l="1"/>
  <c r="H68" i="10"/>
  <c r="H69" i="10" s="1"/>
  <c r="E68" i="10"/>
  <c r="B68" i="10"/>
  <c r="B69" i="10" s="1"/>
  <c r="H47" i="10"/>
  <c r="E47" i="10"/>
  <c r="B47" i="10"/>
  <c r="H61" i="11" l="1"/>
  <c r="E61" i="11"/>
  <c r="B61" i="11"/>
  <c r="H36" i="11"/>
  <c r="E36" i="11"/>
  <c r="E62" i="11" s="1"/>
  <c r="B36" i="11"/>
  <c r="H62" i="11" l="1"/>
  <c r="B62" i="11"/>
  <c r="H56" i="9" l="1"/>
  <c r="E56" i="9"/>
  <c r="B56" i="9"/>
  <c r="H50" i="9"/>
  <c r="E47" i="9"/>
  <c r="B44" i="9"/>
  <c r="E41" i="9"/>
  <c r="B41" i="9"/>
  <c r="E36" i="9"/>
  <c r="E57" i="9" s="1"/>
  <c r="B36" i="9"/>
  <c r="B57" i="9" s="1"/>
  <c r="B58" i="9" s="1"/>
  <c r="B30" i="9"/>
  <c r="H29" i="9"/>
  <c r="H30" i="9" s="1"/>
  <c r="E29" i="9"/>
  <c r="E11" i="9"/>
  <c r="B11" i="9"/>
  <c r="E8" i="9"/>
  <c r="E30" i="9" s="1"/>
  <c r="B56" i="8"/>
  <c r="H54" i="8"/>
  <c r="E54" i="8"/>
  <c r="E58" i="8" s="1"/>
  <c r="B54" i="8"/>
  <c r="H51" i="8"/>
  <c r="E51" i="8"/>
  <c r="B51" i="8"/>
  <c r="H48" i="8"/>
  <c r="E48" i="8"/>
  <c r="B48" i="8"/>
  <c r="H44" i="8"/>
  <c r="E39" i="8"/>
  <c r="E59" i="8" s="1"/>
  <c r="H38" i="8"/>
  <c r="E38" i="8"/>
  <c r="E33" i="8"/>
  <c r="H11" i="8"/>
  <c r="E11" i="8"/>
  <c r="B11" i="8"/>
  <c r="B39" i="8" s="1"/>
  <c r="H8" i="8"/>
  <c r="E8" i="8"/>
  <c r="B8" i="8"/>
  <c r="E58" i="9" l="1"/>
  <c r="H58" i="8"/>
  <c r="H57" i="9"/>
  <c r="H58" i="9" s="1"/>
  <c r="H39" i="8"/>
  <c r="B58" i="8"/>
  <c r="B59" i="8" s="1"/>
  <c r="E51" i="7"/>
  <c r="E49" i="7"/>
  <c r="H47" i="7"/>
  <c r="B47" i="7"/>
  <c r="B44" i="7"/>
  <c r="E42" i="7"/>
  <c r="B42" i="7"/>
  <c r="H38" i="7"/>
  <c r="H53" i="7" s="1"/>
  <c r="H54" i="7" s="1"/>
  <c r="E38" i="7"/>
  <c r="E53" i="7" s="1"/>
  <c r="B38" i="7"/>
  <c r="H32" i="7"/>
  <c r="H31" i="7"/>
  <c r="B22" i="7"/>
  <c r="B20" i="7"/>
  <c r="E10" i="7"/>
  <c r="E32" i="7" s="1"/>
  <c r="B10" i="7"/>
  <c r="E8" i="7"/>
  <c r="B8" i="7"/>
  <c r="B32" i="7" s="1"/>
  <c r="B54" i="7" l="1"/>
  <c r="E54" i="7"/>
  <c r="B53" i="7"/>
  <c r="H59" i="8"/>
  <c r="E66" i="6"/>
  <c r="H65" i="6"/>
  <c r="E65" i="6"/>
  <c r="B65" i="6"/>
  <c r="H43" i="6"/>
  <c r="H66" i="6" s="1"/>
  <c r="E43" i="6"/>
  <c r="B43" i="6"/>
  <c r="B66" i="6" s="1"/>
  <c r="H39" i="6"/>
  <c r="E27" i="6"/>
  <c r="H19" i="6"/>
</calcChain>
</file>

<file path=xl/sharedStrings.xml><?xml version="1.0" encoding="utf-8"?>
<sst xmlns="http://schemas.openxmlformats.org/spreadsheetml/2006/main" count="548" uniqueCount="206">
  <si>
    <t>Mineral</t>
  </si>
  <si>
    <t>Halite</t>
  </si>
  <si>
    <t>Pyrite</t>
  </si>
  <si>
    <t>Barite</t>
  </si>
  <si>
    <t xml:space="preserve">Quartz </t>
  </si>
  <si>
    <t>Albite</t>
  </si>
  <si>
    <t>Oligoclase</t>
  </si>
  <si>
    <t>Dolomite</t>
  </si>
  <si>
    <t>Magnesite</t>
  </si>
  <si>
    <t>Anhydrite</t>
  </si>
  <si>
    <t>Hematite</t>
  </si>
  <si>
    <t>Anatase</t>
  </si>
  <si>
    <t>Rutile</t>
  </si>
  <si>
    <t>Total Non-clay</t>
  </si>
  <si>
    <t>Kaolinite</t>
  </si>
  <si>
    <t>Dickite</t>
  </si>
  <si>
    <t>Montmorillonite</t>
  </si>
  <si>
    <t>Muscovite 2M1</t>
  </si>
  <si>
    <t>Aragonite</t>
  </si>
  <si>
    <t>Siderite</t>
  </si>
  <si>
    <t>Fluorite</t>
  </si>
  <si>
    <t>Apatite</t>
  </si>
  <si>
    <t>Tourmaline</t>
  </si>
  <si>
    <t>Magnetite</t>
  </si>
  <si>
    <t>Goethite</t>
  </si>
  <si>
    <t>Ilmenite</t>
  </si>
  <si>
    <t>Zircon</t>
  </si>
  <si>
    <t>Kaolinite (disordered)</t>
  </si>
  <si>
    <t>Lizardite</t>
  </si>
  <si>
    <t>Actual (wt.%)</t>
  </si>
  <si>
    <t>Submitted (wt%)</t>
  </si>
  <si>
    <t>Δ</t>
  </si>
  <si>
    <t>K-Feldspar group</t>
  </si>
  <si>
    <t xml:space="preserve">Albite </t>
  </si>
  <si>
    <t>Plagioclase group</t>
  </si>
  <si>
    <t>Gibbsite</t>
  </si>
  <si>
    <t>Amphibole group</t>
  </si>
  <si>
    <t>Amorphous group</t>
  </si>
  <si>
    <t>Calcite</t>
  </si>
  <si>
    <t>Total other impurities</t>
  </si>
  <si>
    <t xml:space="preserve">Saponite </t>
  </si>
  <si>
    <t>Biotite</t>
  </si>
  <si>
    <t>Total identified</t>
  </si>
  <si>
    <t>RC 5-1 (wt.%)</t>
  </si>
  <si>
    <t>RC 5-2 (wt.%)</t>
  </si>
  <si>
    <t>RC 5-3 (wt.%)</t>
  </si>
  <si>
    <t>Microcline</t>
  </si>
  <si>
    <t>Actinolite</t>
  </si>
  <si>
    <t>Epidote group</t>
  </si>
  <si>
    <t>Birnesite</t>
  </si>
  <si>
    <t>High Mg-Calcite</t>
  </si>
  <si>
    <t>Dolomite-Ferroan</t>
  </si>
  <si>
    <t>Dolomite/Ankerite</t>
  </si>
  <si>
    <t>Huntite</t>
  </si>
  <si>
    <t>Barite Sr-rich</t>
  </si>
  <si>
    <t>Alunite</t>
  </si>
  <si>
    <t>Gypsum</t>
  </si>
  <si>
    <t>Bassanite</t>
  </si>
  <si>
    <t>Arcanite</t>
  </si>
  <si>
    <t>Allophane</t>
  </si>
  <si>
    <t>2-Line Ferrihydrite</t>
  </si>
  <si>
    <t>Amorphous (various)</t>
  </si>
  <si>
    <t>Talc</t>
  </si>
  <si>
    <r>
      <t>Halloysite (10</t>
    </r>
    <r>
      <rPr>
        <b/>
        <sz val="10"/>
        <color indexed="12"/>
        <rFont val="Calibri"/>
        <family val="2"/>
      </rPr>
      <t>Ǻ)</t>
    </r>
  </si>
  <si>
    <t>Smectite (dioctahedral)</t>
  </si>
  <si>
    <t>Illite-Smectite (dioctahedral)</t>
  </si>
  <si>
    <t>Mixed-layer (dioctahedral)</t>
  </si>
  <si>
    <t>Mica (dioctahedral)</t>
  </si>
  <si>
    <t>Smectite (trioctahedral)</t>
  </si>
  <si>
    <t>Corrensite</t>
  </si>
  <si>
    <t>Mixed-layer (trioctahedral)</t>
  </si>
  <si>
    <t>Mica (trioctahedral)</t>
  </si>
  <si>
    <t>Vermiculite (trioctahedral)</t>
  </si>
  <si>
    <t>Chlorite (trioctahedral)</t>
  </si>
  <si>
    <t>Sepiolite</t>
  </si>
  <si>
    <t>Palygorskite</t>
  </si>
  <si>
    <t>Total clay/phyllosilicate</t>
  </si>
  <si>
    <t>RC 6-1 (wt.%)</t>
  </si>
  <si>
    <t>RC 6-2 (wt.%)</t>
  </si>
  <si>
    <t>RC 6-3 (wt.%)</t>
  </si>
  <si>
    <t>Orthoclase</t>
  </si>
  <si>
    <t>Mg-siderite</t>
  </si>
  <si>
    <t>Boehmite</t>
  </si>
  <si>
    <r>
      <rPr>
        <sz val="10"/>
        <rFont val="Symbol"/>
        <family val="1"/>
        <charset val="2"/>
      </rPr>
      <t>g</t>
    </r>
    <r>
      <rPr>
        <sz val="10"/>
        <rFont val="Arial"/>
        <family val="2"/>
      </rPr>
      <t>-alumina</t>
    </r>
  </si>
  <si>
    <t>Kaolinite (ordered)</t>
  </si>
  <si>
    <r>
      <t>Halloysite (7</t>
    </r>
    <r>
      <rPr>
        <b/>
        <sz val="10"/>
        <color indexed="12"/>
        <rFont val="Calibri"/>
        <family val="2"/>
      </rPr>
      <t>Ǻ)</t>
    </r>
  </si>
  <si>
    <t>Nontronite</t>
  </si>
  <si>
    <t>Illite 1Md</t>
  </si>
  <si>
    <t>Serpentine</t>
  </si>
  <si>
    <t>RC 7-1 (wt.%)</t>
  </si>
  <si>
    <t>RC 7-2 (wt.%)</t>
  </si>
  <si>
    <t>RC 7-3 (wt.%)</t>
  </si>
  <si>
    <t>Orthoclase/Adularia</t>
  </si>
  <si>
    <t>Celestine</t>
  </si>
  <si>
    <t>Amphibole (Hornblende)</t>
  </si>
  <si>
    <t>Clinoptilolite</t>
  </si>
  <si>
    <t>Heulandite</t>
  </si>
  <si>
    <t>Zeolite (heulandite-stilbite group)</t>
  </si>
  <si>
    <t>Nahcolite</t>
  </si>
  <si>
    <t>Cristobalite</t>
  </si>
  <si>
    <t>silica</t>
  </si>
  <si>
    <t>Ca-Montmorillonite</t>
  </si>
  <si>
    <t>Na-Montmorillonite</t>
  </si>
  <si>
    <t>Illite-Smectite (dioctahedral) R1</t>
  </si>
  <si>
    <t>Illite-Smectite (dioctahedral) R3</t>
  </si>
  <si>
    <t>RC 8-1 (m%)</t>
  </si>
  <si>
    <t>RC 8-2 (m%)</t>
  </si>
  <si>
    <t>RC 8-3 (m%)</t>
  </si>
  <si>
    <t>Kspar species</t>
  </si>
  <si>
    <t>adularia</t>
  </si>
  <si>
    <t>plagioclase species</t>
  </si>
  <si>
    <t xml:space="preserve">albite </t>
  </si>
  <si>
    <t>Dolomite/ankerite</t>
  </si>
  <si>
    <t>Topaz</t>
  </si>
  <si>
    <t>Cassiterite</t>
  </si>
  <si>
    <t>amorphous</t>
  </si>
  <si>
    <t>silica glass</t>
  </si>
  <si>
    <t xml:space="preserve">anthracite </t>
  </si>
  <si>
    <t>Mica dioctahedral</t>
  </si>
  <si>
    <t>Illite 1Mtv</t>
  </si>
  <si>
    <t>Mica trioctahedral</t>
  </si>
  <si>
    <t>"Zinnwaldite"(sideroph.-polylith.)</t>
  </si>
  <si>
    <t>Smectite dioctahedral</t>
  </si>
  <si>
    <t>Montmorillonite(Ca,Na)</t>
  </si>
  <si>
    <t>Smectite trioctahedral</t>
  </si>
  <si>
    <t>Saponite</t>
  </si>
  <si>
    <t>Serpentine (antigorite)</t>
  </si>
  <si>
    <t>Chlorite (Fe, Mg)</t>
  </si>
  <si>
    <t>Chlorite (Mg-rich)</t>
  </si>
  <si>
    <t>RC 9-1 (m%)</t>
  </si>
  <si>
    <t>RC 9-2 (m%)</t>
  </si>
  <si>
    <t>RC 9-3 (m%)</t>
  </si>
  <si>
    <t>orthoclase</t>
  </si>
  <si>
    <t>Witherite</t>
  </si>
  <si>
    <t>Sulphur</t>
  </si>
  <si>
    <t>Sylvite</t>
  </si>
  <si>
    <t>Stilbite/Stellerite</t>
  </si>
  <si>
    <t>Cryolite</t>
  </si>
  <si>
    <t>Vivianite</t>
  </si>
  <si>
    <t>Diopside (Clinopyroxene)</t>
  </si>
  <si>
    <t>Forsterite Olivine</t>
  </si>
  <si>
    <t>Sodalite</t>
  </si>
  <si>
    <t>Vanadinite</t>
  </si>
  <si>
    <t>Dravite (Tourmaline)</t>
  </si>
  <si>
    <t>ferrihydrite 2-line</t>
  </si>
  <si>
    <t>Opal A &amp; Opal CT</t>
  </si>
  <si>
    <t>Halloysite</t>
  </si>
  <si>
    <t xml:space="preserve">Illite 1M/disordered </t>
  </si>
  <si>
    <t xml:space="preserve">Illite-Smectite R1 (dioctahedral) </t>
  </si>
  <si>
    <t>Glauconite-Smectite R1 (dioctahedral)</t>
  </si>
  <si>
    <t>Biotite 2M1</t>
  </si>
  <si>
    <t>Phlogopite 1M</t>
  </si>
  <si>
    <t>RC 10-1 (m%)</t>
  </si>
  <si>
    <t>RC 10-2 (m%)</t>
  </si>
  <si>
    <t>RC 10-3 (m%)</t>
  </si>
  <si>
    <t>Labradorite</t>
  </si>
  <si>
    <t>Fayalite</t>
  </si>
  <si>
    <t>Olivine group</t>
  </si>
  <si>
    <t>Augite</t>
  </si>
  <si>
    <t>Pyroxene group</t>
  </si>
  <si>
    <t>Mg-Calcite</t>
  </si>
  <si>
    <t>Ferroan dolomite/ankerite</t>
  </si>
  <si>
    <t>Opaline silica (Diatomite)</t>
  </si>
  <si>
    <t>Aluminium hydroxide</t>
  </si>
  <si>
    <t>Aluminosilicate gel</t>
  </si>
  <si>
    <t>Obsidian</t>
  </si>
  <si>
    <t>Amphibole</t>
  </si>
  <si>
    <t>Chloritoid</t>
  </si>
  <si>
    <t>Tridymite</t>
  </si>
  <si>
    <t>Trace Impurities</t>
  </si>
  <si>
    <t>Illite (Ferric)</t>
  </si>
  <si>
    <t>Illite/smectite</t>
  </si>
  <si>
    <t>Illite/smectite (dioctahedral)</t>
  </si>
  <si>
    <t>Pyrophyllite</t>
  </si>
  <si>
    <t>Participant Pxx</t>
  </si>
  <si>
    <t>RC11-1 (m%)</t>
  </si>
  <si>
    <t>RC 11-2 (m%)</t>
  </si>
  <si>
    <t>RC 11-3 (m%)</t>
  </si>
  <si>
    <t>Actual (m%)</t>
  </si>
  <si>
    <t>Submitted (m%)</t>
  </si>
  <si>
    <t>Amphibole (Mg-hornblende)</t>
  </si>
  <si>
    <t>Anthracite</t>
  </si>
  <si>
    <t>Lignite</t>
  </si>
  <si>
    <t>Nacrite</t>
  </si>
  <si>
    <t>Illite 2M1</t>
  </si>
  <si>
    <t>Montmorillonite (Na)</t>
  </si>
  <si>
    <t>Montmorillonite (Ca)</t>
  </si>
  <si>
    <t>Hectorite</t>
  </si>
  <si>
    <t>Talc disordered</t>
  </si>
  <si>
    <t>Serpentine (Antigorite)</t>
  </si>
  <si>
    <t>RC 12-1 (m%)</t>
  </si>
  <si>
    <t>RC 12-2 (m%)</t>
  </si>
  <si>
    <t>RC 12-3 (m%)</t>
  </si>
  <si>
    <t>Sanidine</t>
  </si>
  <si>
    <t>Garnet</t>
  </si>
  <si>
    <t>Epidote</t>
  </si>
  <si>
    <t>trace</t>
  </si>
  <si>
    <t>Baryte(Sr)</t>
  </si>
  <si>
    <t>Heulandite/Clinoptilolite</t>
  </si>
  <si>
    <t>Analcime</t>
  </si>
  <si>
    <t>Opaline silica</t>
  </si>
  <si>
    <t>Corundum</t>
  </si>
  <si>
    <t>Illite/smectite (70/30)</t>
  </si>
  <si>
    <t>Phlogopite</t>
  </si>
  <si>
    <t>Chlorite (Mg)</t>
  </si>
  <si>
    <t>Chlorite (Fe)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</si>
</sst>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9"/>
      <name val="Times New Roman"/>
      <family val="1"/>
      <charset val="238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Calibri"/>
      <family val="2"/>
    </font>
    <font>
      <i/>
      <sz val="10"/>
      <color indexed="8"/>
      <name val="Arial"/>
      <family val="2"/>
    </font>
    <font>
      <sz val="10"/>
      <name val="Symbol"/>
      <family val="1"/>
      <charset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indexed="17"/>
      <name val="Arial"/>
      <family val="2"/>
    </font>
    <font>
      <b/>
      <i/>
      <sz val="10"/>
      <color indexed="17"/>
      <name val="Arial"/>
      <family val="2"/>
    </font>
    <font>
      <i/>
      <sz val="10"/>
      <color rgb="FFFF0000"/>
      <name val="Arial"/>
      <family val="2"/>
    </font>
    <font>
      <sz val="10"/>
      <name val="Arial"/>
      <family val="1"/>
      <charset val="2"/>
    </font>
    <font>
      <b/>
      <sz val="10"/>
      <color indexed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76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2" fillId="4" borderId="22" xfId="1" applyFont="1" applyFill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164" fontId="1" fillId="2" borderId="47" xfId="1" applyNumberFormat="1" applyFont="1" applyFill="1" applyBorder="1"/>
    <xf numFmtId="164" fontId="1" fillId="0" borderId="25" xfId="1" applyNumberFormat="1" applyFont="1" applyBorder="1" applyAlignment="1">
      <alignment horizontal="center"/>
    </xf>
    <xf numFmtId="164" fontId="7" fillId="0" borderId="26" xfId="1" applyNumberFormat="1" applyFont="1" applyBorder="1" applyAlignment="1">
      <alignment horizontal="center"/>
    </xf>
    <xf numFmtId="164" fontId="1" fillId="4" borderId="27" xfId="1" quotePrefix="1" applyNumberFormat="1" applyFont="1" applyFill="1" applyBorder="1" applyAlignment="1">
      <alignment horizontal="center"/>
    </xf>
    <xf numFmtId="164" fontId="1" fillId="0" borderId="26" xfId="1" applyNumberFormat="1" applyFont="1" applyBorder="1" applyAlignment="1">
      <alignment horizontal="center"/>
    </xf>
    <xf numFmtId="164" fontId="3" fillId="2" borderId="56" xfId="1" applyNumberFormat="1" applyFill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164" fontId="11" fillId="0" borderId="38" xfId="1" applyNumberFormat="1" applyFont="1" applyBorder="1" applyAlignment="1">
      <alignment horizontal="center"/>
    </xf>
    <xf numFmtId="164" fontId="10" fillId="4" borderId="22" xfId="1" quotePrefix="1" applyNumberFormat="1" applyFont="1" applyFill="1" applyBorder="1" applyAlignment="1">
      <alignment horizontal="center"/>
    </xf>
    <xf numFmtId="164" fontId="8" fillId="0" borderId="37" xfId="1" applyNumberFormat="1" applyFont="1" applyBorder="1" applyAlignment="1">
      <alignment horizontal="center"/>
    </xf>
    <xf numFmtId="164" fontId="8" fillId="4" borderId="22" xfId="1" quotePrefix="1" applyNumberFormat="1" applyFont="1" applyFill="1" applyBorder="1" applyAlignment="1">
      <alignment horizontal="center"/>
    </xf>
    <xf numFmtId="164" fontId="10" fillId="0" borderId="38" xfId="1" applyNumberFormat="1" applyFont="1" applyBorder="1" applyAlignment="1">
      <alignment horizontal="center"/>
    </xf>
    <xf numFmtId="164" fontId="10" fillId="4" borderId="39" xfId="1" quotePrefix="1" applyNumberFormat="1" applyFont="1" applyFill="1" applyBorder="1" applyAlignment="1">
      <alignment horizontal="center"/>
    </xf>
    <xf numFmtId="164" fontId="1" fillId="2" borderId="58" xfId="1" applyNumberFormat="1" applyFont="1" applyFill="1" applyBorder="1"/>
    <xf numFmtId="164" fontId="1" fillId="0" borderId="40" xfId="1" applyNumberFormat="1" applyFont="1" applyBorder="1" applyAlignment="1">
      <alignment horizontal="center"/>
    </xf>
    <xf numFmtId="164" fontId="7" fillId="0" borderId="29" xfId="1" applyNumberFormat="1" applyFont="1" applyBorder="1" applyAlignment="1">
      <alignment horizontal="center"/>
    </xf>
    <xf numFmtId="164" fontId="1" fillId="4" borderId="30" xfId="1" quotePrefix="1" applyNumberFormat="1" applyFont="1" applyFill="1" applyBorder="1" applyAlignment="1">
      <alignment horizontal="center"/>
    </xf>
    <xf numFmtId="164" fontId="1" fillId="0" borderId="37" xfId="1" applyNumberFormat="1" applyFont="1" applyBorder="1" applyAlignment="1">
      <alignment horizontal="center"/>
    </xf>
    <xf numFmtId="164" fontId="1" fillId="0" borderId="29" xfId="1" applyNumberFormat="1" applyFont="1" applyBorder="1" applyAlignment="1">
      <alignment horizontal="center"/>
    </xf>
    <xf numFmtId="164" fontId="8" fillId="0" borderId="28" xfId="1" applyNumberFormat="1" applyFont="1" applyBorder="1" applyAlignment="1">
      <alignment horizontal="center"/>
    </xf>
    <xf numFmtId="164" fontId="11" fillId="0" borderId="42" xfId="1" applyNumberFormat="1" applyFont="1" applyBorder="1" applyAlignment="1">
      <alignment horizontal="center"/>
    </xf>
    <xf numFmtId="164" fontId="10" fillId="4" borderId="59" xfId="1" quotePrefix="1" applyNumberFormat="1" applyFont="1" applyFill="1" applyBorder="1" applyAlignment="1">
      <alignment horizontal="center"/>
    </xf>
    <xf numFmtId="164" fontId="8" fillId="0" borderId="32" xfId="1" applyNumberFormat="1" applyFont="1" applyBorder="1" applyAlignment="1">
      <alignment horizontal="center"/>
    </xf>
    <xf numFmtId="164" fontId="11" fillId="0" borderId="33" xfId="1" applyNumberFormat="1" applyFont="1" applyBorder="1" applyAlignment="1">
      <alignment horizontal="center"/>
    </xf>
    <xf numFmtId="164" fontId="10" fillId="0" borderId="33" xfId="1" quotePrefix="1" applyNumberFormat="1" applyFont="1" applyBorder="1" applyAlignment="1">
      <alignment horizontal="center"/>
    </xf>
    <xf numFmtId="164" fontId="10" fillId="4" borderId="34" xfId="1" quotePrefix="1" applyNumberFormat="1" applyFont="1" applyFill="1" applyBorder="1" applyAlignment="1">
      <alignment horizontal="center"/>
    </xf>
    <xf numFmtId="164" fontId="1" fillId="0" borderId="41" xfId="1" applyNumberFormat="1" applyFont="1" applyBorder="1" applyAlignment="1">
      <alignment horizontal="center"/>
    </xf>
    <xf numFmtId="164" fontId="1" fillId="0" borderId="29" xfId="1" quotePrefix="1" applyNumberFormat="1" applyFont="1" applyBorder="1" applyAlignment="1">
      <alignment horizontal="center"/>
    </xf>
    <xf numFmtId="164" fontId="6" fillId="0" borderId="29" xfId="1" applyNumberFormat="1" applyFont="1" applyBorder="1" applyAlignment="1">
      <alignment horizontal="center"/>
    </xf>
    <xf numFmtId="164" fontId="3" fillId="2" borderId="57" xfId="1" applyNumberFormat="1" applyFill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4" fontId="8" fillId="0" borderId="55" xfId="1" quotePrefix="1" applyNumberFormat="1" applyFont="1" applyBorder="1" applyAlignment="1">
      <alignment horizontal="center"/>
    </xf>
    <xf numFmtId="164" fontId="7" fillId="0" borderId="44" xfId="1" applyNumberFormat="1" applyFont="1" applyBorder="1" applyAlignment="1">
      <alignment horizontal="center"/>
    </xf>
    <xf numFmtId="164" fontId="1" fillId="4" borderId="43" xfId="1" quotePrefix="1" applyNumberFormat="1" applyFont="1" applyFill="1" applyBorder="1" applyAlignment="1">
      <alignment horizontal="center"/>
    </xf>
    <xf numFmtId="164" fontId="1" fillId="0" borderId="41" xfId="1" quotePrefix="1" applyNumberFormat="1" applyFont="1" applyBorder="1" applyAlignment="1">
      <alignment horizontal="center"/>
    </xf>
    <xf numFmtId="164" fontId="1" fillId="0" borderId="26" xfId="1" quotePrefix="1" applyNumberFormat="1" applyFont="1" applyBorder="1" applyAlignment="1">
      <alignment horizontal="center"/>
    </xf>
    <xf numFmtId="164" fontId="6" fillId="0" borderId="26" xfId="1" applyNumberFormat="1" applyFont="1" applyBorder="1" applyAlignment="1">
      <alignment horizontal="center"/>
    </xf>
    <xf numFmtId="164" fontId="8" fillId="0" borderId="35" xfId="1" applyNumberFormat="1" applyFont="1" applyBorder="1" applyAlignment="1">
      <alignment horizontal="center"/>
    </xf>
    <xf numFmtId="164" fontId="8" fillId="0" borderId="33" xfId="1" applyNumberFormat="1" applyFont="1" applyBorder="1" applyAlignment="1">
      <alignment horizontal="center"/>
    </xf>
    <xf numFmtId="164" fontId="8" fillId="4" borderId="34" xfId="1" quotePrefix="1" applyNumberFormat="1" applyFont="1" applyFill="1" applyBorder="1" applyAlignment="1">
      <alignment horizontal="center"/>
    </xf>
    <xf numFmtId="164" fontId="8" fillId="0" borderId="33" xfId="1" quotePrefix="1" applyNumberFormat="1" applyFont="1" applyBorder="1" applyAlignment="1">
      <alignment horizontal="center"/>
    </xf>
    <xf numFmtId="164" fontId="8" fillId="0" borderId="38" xfId="1" applyNumberFormat="1" applyFont="1" applyBorder="1" applyAlignment="1">
      <alignment horizontal="center"/>
    </xf>
    <xf numFmtId="164" fontId="8" fillId="0" borderId="38" xfId="1" quotePrefix="1" applyNumberFormat="1" applyFont="1" applyBorder="1" applyAlignment="1">
      <alignment horizontal="center"/>
    </xf>
    <xf numFmtId="164" fontId="1" fillId="0" borderId="44" xfId="1" quotePrefix="1" applyNumberFormat="1" applyFont="1" applyBorder="1" applyAlignment="1">
      <alignment horizontal="center"/>
    </xf>
    <xf numFmtId="164" fontId="12" fillId="0" borderId="25" xfId="1" applyNumberFormat="1" applyFont="1" applyBorder="1" applyAlignment="1">
      <alignment horizontal="center"/>
    </xf>
    <xf numFmtId="164" fontId="6" fillId="0" borderId="60" xfId="1" applyNumberFormat="1" applyFont="1" applyBorder="1" applyAlignment="1">
      <alignment horizontal="center"/>
    </xf>
    <xf numFmtId="164" fontId="1" fillId="4" borderId="24" xfId="1" quotePrefix="1" applyNumberFormat="1" applyFont="1" applyFill="1" applyBorder="1" applyAlignment="1">
      <alignment horizontal="center"/>
    </xf>
    <xf numFmtId="164" fontId="1" fillId="0" borderId="25" xfId="1" quotePrefix="1" applyNumberFormat="1" applyFont="1" applyBorder="1" applyAlignment="1">
      <alignment horizontal="center"/>
    </xf>
    <xf numFmtId="164" fontId="7" fillId="0" borderId="60" xfId="1" applyNumberFormat="1" applyFont="1" applyBorder="1" applyAlignment="1">
      <alignment horizontal="center"/>
    </xf>
    <xf numFmtId="164" fontId="8" fillId="0" borderId="42" xfId="1" applyNumberFormat="1" applyFont="1" applyBorder="1" applyAlignment="1">
      <alignment horizontal="center"/>
    </xf>
    <xf numFmtId="164" fontId="10" fillId="4" borderId="46" xfId="1" quotePrefix="1" applyNumberFormat="1" applyFont="1" applyFill="1" applyBorder="1" applyAlignment="1">
      <alignment horizontal="center"/>
    </xf>
    <xf numFmtId="164" fontId="10" fillId="0" borderId="54" xfId="1" applyNumberFormat="1" applyFont="1" applyBorder="1" applyAlignment="1">
      <alignment horizontal="center"/>
    </xf>
    <xf numFmtId="164" fontId="10" fillId="4" borderId="50" xfId="1" quotePrefix="1" applyNumberFormat="1" applyFont="1" applyFill="1" applyBorder="1" applyAlignment="1">
      <alignment horizontal="center"/>
    </xf>
    <xf numFmtId="164" fontId="10" fillId="0" borderId="42" xfId="1" quotePrefix="1" applyNumberFormat="1" applyFont="1" applyBorder="1" applyAlignment="1">
      <alignment horizontal="center"/>
    </xf>
    <xf numFmtId="164" fontId="10" fillId="4" borderId="18" xfId="1" quotePrefix="1" applyNumberFormat="1" applyFont="1" applyFill="1" applyBorder="1" applyAlignment="1">
      <alignment horizontal="center"/>
    </xf>
    <xf numFmtId="164" fontId="1" fillId="0" borderId="42" xfId="1" applyNumberFormat="1" applyFont="1" applyBorder="1" applyAlignment="1">
      <alignment horizontal="center"/>
    </xf>
    <xf numFmtId="164" fontId="1" fillId="0" borderId="40" xfId="1" quotePrefix="1" applyNumberFormat="1" applyFont="1" applyBorder="1" applyAlignment="1">
      <alignment horizontal="center"/>
    </xf>
    <xf numFmtId="164" fontId="6" fillId="0" borderId="44" xfId="1" applyNumberFormat="1" applyFont="1" applyBorder="1" applyAlignment="1">
      <alignment horizontal="center"/>
    </xf>
    <xf numFmtId="164" fontId="8" fillId="0" borderId="35" xfId="1" quotePrefix="1" applyNumberFormat="1" applyFont="1" applyBorder="1" applyAlignment="1">
      <alignment horizontal="center"/>
    </xf>
    <xf numFmtId="164" fontId="10" fillId="0" borderId="37" xfId="1" quotePrefix="1" applyNumberFormat="1" applyFont="1" applyBorder="1" applyAlignment="1">
      <alignment horizontal="center"/>
    </xf>
    <xf numFmtId="164" fontId="10" fillId="0" borderId="38" xfId="1" quotePrefix="1" applyNumberFormat="1" applyFont="1" applyBorder="1" applyAlignment="1">
      <alignment horizontal="center"/>
    </xf>
    <xf numFmtId="164" fontId="1" fillId="0" borderId="28" xfId="1" quotePrefix="1" applyNumberFormat="1" applyFont="1" applyBorder="1" applyAlignment="1">
      <alignment horizontal="center"/>
    </xf>
    <xf numFmtId="164" fontId="6" fillId="0" borderId="45" xfId="1" applyNumberFormat="1" applyFont="1" applyBorder="1" applyAlignment="1">
      <alignment horizontal="center"/>
    </xf>
    <xf numFmtId="164" fontId="1" fillId="4" borderId="46" xfId="1" quotePrefix="1" applyNumberFormat="1" applyFont="1" applyFill="1" applyBorder="1" applyAlignment="1">
      <alignment horizontal="center"/>
    </xf>
    <xf numFmtId="164" fontId="1" fillId="0" borderId="28" xfId="1" applyNumberFormat="1" applyFont="1" applyBorder="1" applyAlignment="1">
      <alignment horizontal="center"/>
    </xf>
    <xf numFmtId="164" fontId="7" fillId="0" borderId="45" xfId="1" applyNumberFormat="1" applyFont="1" applyBorder="1" applyAlignment="1">
      <alignment horizontal="center"/>
    </xf>
    <xf numFmtId="164" fontId="1" fillId="0" borderId="45" xfId="1" quotePrefix="1" applyNumberFormat="1" applyFont="1" applyBorder="1" applyAlignment="1">
      <alignment horizontal="center"/>
    </xf>
    <xf numFmtId="164" fontId="1" fillId="2" borderId="61" xfId="1" applyNumberFormat="1" applyFont="1" applyFill="1" applyBorder="1"/>
    <xf numFmtId="164" fontId="13" fillId="0" borderId="26" xfId="1" applyNumberFormat="1" applyFont="1" applyBorder="1" applyAlignment="1">
      <alignment horizontal="center"/>
    </xf>
    <xf numFmtId="164" fontId="13" fillId="0" borderId="44" xfId="1" applyNumberFormat="1" applyFont="1" applyBorder="1" applyAlignment="1">
      <alignment horizontal="center"/>
    </xf>
    <xf numFmtId="164" fontId="10" fillId="0" borderId="62" xfId="1" applyNumberFormat="1" applyFont="1" applyBorder="1" applyAlignment="1">
      <alignment horizontal="center"/>
    </xf>
    <xf numFmtId="164" fontId="10" fillId="0" borderId="23" xfId="1" applyNumberFormat="1" applyFont="1" applyBorder="1" applyAlignment="1">
      <alignment horizontal="center"/>
    </xf>
    <xf numFmtId="164" fontId="1" fillId="0" borderId="62" xfId="1" applyNumberFormat="1" applyFont="1" applyBorder="1" applyAlignment="1">
      <alignment horizontal="center"/>
    </xf>
    <xf numFmtId="164" fontId="13" fillId="0" borderId="41" xfId="1" applyNumberFormat="1" applyFont="1" applyBorder="1" applyAlignment="1">
      <alignment horizontal="center"/>
    </xf>
    <xf numFmtId="164" fontId="10" fillId="0" borderId="35" xfId="1" quotePrefix="1" applyNumberFormat="1" applyFont="1" applyBorder="1" applyAlignment="1">
      <alignment horizontal="center"/>
    </xf>
    <xf numFmtId="164" fontId="10" fillId="0" borderId="42" xfId="1" applyNumberFormat="1" applyFont="1" applyBorder="1" applyAlignment="1">
      <alignment horizontal="center"/>
    </xf>
    <xf numFmtId="164" fontId="11" fillId="0" borderId="18" xfId="1" applyNumberFormat="1" applyFont="1" applyBorder="1" applyAlignment="1">
      <alignment horizontal="center"/>
    </xf>
    <xf numFmtId="164" fontId="8" fillId="0" borderId="42" xfId="1" quotePrefix="1" applyNumberFormat="1" applyFont="1" applyBorder="1" applyAlignment="1">
      <alignment horizontal="center"/>
    </xf>
    <xf numFmtId="164" fontId="8" fillId="0" borderId="18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4" borderId="39" xfId="1" quotePrefix="1" applyNumberFormat="1" applyFont="1" applyFill="1" applyBorder="1" applyAlignment="1">
      <alignment horizontal="center"/>
    </xf>
    <xf numFmtId="164" fontId="1" fillId="0" borderId="38" xfId="1" quotePrefix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1" fillId="4" borderId="39" xfId="1" quotePrefix="1" applyNumberFormat="1" applyFont="1" applyFill="1" applyBorder="1" applyAlignment="1">
      <alignment horizontal="center"/>
    </xf>
    <xf numFmtId="164" fontId="1" fillId="0" borderId="42" xfId="1" quotePrefix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13" fillId="0" borderId="38" xfId="1" applyNumberFormat="1" applyFont="1" applyBorder="1" applyAlignment="1">
      <alignment horizontal="center"/>
    </xf>
    <xf numFmtId="164" fontId="4" fillId="3" borderId="58" xfId="1" applyNumberFormat="1" applyFont="1" applyFill="1" applyBorder="1" applyAlignment="1">
      <alignment horizontal="right"/>
    </xf>
    <xf numFmtId="164" fontId="5" fillId="3" borderId="58" xfId="1" applyNumberFormat="1" applyFont="1" applyFill="1" applyBorder="1" applyAlignment="1">
      <alignment horizontal="center"/>
    </xf>
    <xf numFmtId="164" fontId="1" fillId="2" borderId="47" xfId="1" applyNumberFormat="1" applyFont="1" applyFill="1" applyBorder="1" applyAlignment="1">
      <alignment horizontal="left"/>
    </xf>
    <xf numFmtId="164" fontId="1" fillId="0" borderId="14" xfId="1" quotePrefix="1" applyNumberFormat="1" applyFont="1" applyBorder="1" applyAlignment="1">
      <alignment horizontal="center"/>
    </xf>
    <xf numFmtId="164" fontId="9" fillId="4" borderId="27" xfId="1" applyNumberFormat="1" applyFont="1" applyFill="1" applyBorder="1" applyAlignment="1">
      <alignment horizontal="center"/>
    </xf>
    <xf numFmtId="164" fontId="1" fillId="2" borderId="56" xfId="1" applyNumberFormat="1" applyFont="1" applyFill="1" applyBorder="1" applyAlignment="1">
      <alignment horizontal="left"/>
    </xf>
    <xf numFmtId="164" fontId="1" fillId="0" borderId="11" xfId="1" quotePrefix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4" fontId="9" fillId="4" borderId="43" xfId="1" applyNumberFormat="1" applyFont="1" applyFill="1" applyBorder="1" applyAlignment="1">
      <alignment horizontal="center"/>
    </xf>
    <xf numFmtId="164" fontId="10" fillId="0" borderId="48" xfId="1" quotePrefix="1" applyNumberFormat="1" applyFont="1" applyBorder="1" applyAlignment="1">
      <alignment horizontal="center"/>
    </xf>
    <xf numFmtId="164" fontId="11" fillId="0" borderId="49" xfId="1" applyNumberFormat="1" applyFont="1" applyBorder="1" applyAlignment="1">
      <alignment horizontal="center"/>
    </xf>
    <xf numFmtId="164" fontId="15" fillId="4" borderId="34" xfId="1" applyNumberFormat="1" applyFont="1" applyFill="1" applyBorder="1" applyAlignment="1">
      <alignment horizontal="center"/>
    </xf>
    <xf numFmtId="164" fontId="1" fillId="2" borderId="58" xfId="1" applyNumberFormat="1" applyFont="1" applyFill="1" applyBorder="1" applyAlignment="1">
      <alignment horizontal="left"/>
    </xf>
    <xf numFmtId="164" fontId="1" fillId="0" borderId="5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8" fillId="0" borderId="6" xfId="1" quotePrefix="1" applyNumberFormat="1" applyFont="1" applyBorder="1" applyAlignment="1">
      <alignment horizontal="center"/>
    </xf>
    <xf numFmtId="164" fontId="15" fillId="4" borderId="59" xfId="1" applyNumberFormat="1" applyFont="1" applyFill="1" applyBorder="1" applyAlignment="1">
      <alignment horizontal="center"/>
    </xf>
    <xf numFmtId="164" fontId="1" fillId="0" borderId="54" xfId="1" quotePrefix="1" applyNumberFormat="1" applyFont="1" applyBorder="1" applyAlignment="1">
      <alignment horizontal="center"/>
    </xf>
    <xf numFmtId="164" fontId="1" fillId="0" borderId="10" xfId="1" quotePrefix="1" applyNumberFormat="1" applyFont="1" applyBorder="1" applyAlignment="1">
      <alignment horizontal="center"/>
    </xf>
    <xf numFmtId="164" fontId="10" fillId="0" borderId="51" xfId="1" quotePrefix="1" applyNumberFormat="1" applyFont="1" applyBorder="1" applyAlignment="1">
      <alignment horizontal="center"/>
    </xf>
    <xf numFmtId="164" fontId="1" fillId="0" borderId="13" xfId="1" quotePrefix="1" applyNumberFormat="1" applyFont="1" applyBorder="1" applyAlignment="1">
      <alignment horizontal="center"/>
    </xf>
    <xf numFmtId="164" fontId="4" fillId="3" borderId="8" xfId="1" applyNumberFormat="1" applyFont="1" applyFill="1" applyBorder="1" applyAlignment="1">
      <alignment horizontal="right"/>
    </xf>
    <xf numFmtId="164" fontId="5" fillId="3" borderId="8" xfId="1" applyNumberFormat="1" applyFont="1" applyFill="1" applyBorder="1" applyAlignment="1">
      <alignment horizontal="center"/>
    </xf>
    <xf numFmtId="164" fontId="4" fillId="3" borderId="13" xfId="1" applyNumberFormat="1" applyFont="1" applyFill="1" applyBorder="1" applyAlignment="1">
      <alignment horizontal="right"/>
    </xf>
    <xf numFmtId="164" fontId="5" fillId="3" borderId="47" xfId="1" applyNumberFormat="1" applyFont="1" applyFill="1" applyBorder="1" applyAlignment="1">
      <alignment horizontal="center"/>
    </xf>
    <xf numFmtId="164" fontId="11" fillId="0" borderId="23" xfId="1" applyNumberFormat="1" applyFont="1" applyBorder="1" applyAlignment="1">
      <alignment horizontal="center"/>
    </xf>
    <xf numFmtId="164" fontId="1" fillId="4" borderId="34" xfId="1" quotePrefix="1" applyNumberFormat="1" applyFont="1" applyFill="1" applyBorder="1" applyAlignment="1">
      <alignment horizontal="center"/>
    </xf>
    <xf numFmtId="164" fontId="1" fillId="0" borderId="35" xfId="1" quotePrefix="1" applyNumberFormat="1" applyFont="1" applyBorder="1" applyAlignment="1">
      <alignment horizontal="center"/>
    </xf>
    <xf numFmtId="164" fontId="6" fillId="0" borderId="33" xfId="1" applyNumberFormat="1" applyFont="1" applyBorder="1" applyAlignment="1">
      <alignment horizontal="center"/>
    </xf>
    <xf numFmtId="164" fontId="1" fillId="0" borderId="33" xfId="1" quotePrefix="1" applyNumberFormat="1" applyFont="1" applyBorder="1" applyAlignment="1">
      <alignment horizontal="center"/>
    </xf>
    <xf numFmtId="164" fontId="3" fillId="2" borderId="19" xfId="1" applyNumberFormat="1" applyFill="1" applyBorder="1" applyAlignment="1">
      <alignment horizontal="center"/>
    </xf>
    <xf numFmtId="164" fontId="1" fillId="4" borderId="63" xfId="1" quotePrefix="1" applyNumberFormat="1" applyFont="1" applyFill="1" applyBorder="1" applyAlignment="1">
      <alignment horizontal="center"/>
    </xf>
    <xf numFmtId="164" fontId="1" fillId="0" borderId="64" xfId="1" quotePrefix="1" applyNumberFormat="1" applyFont="1" applyBorder="1" applyAlignment="1">
      <alignment horizontal="center"/>
    </xf>
    <xf numFmtId="164" fontId="6" fillId="0" borderId="18" xfId="1" applyNumberFormat="1" applyFont="1" applyBorder="1" applyAlignment="1">
      <alignment horizontal="center"/>
    </xf>
    <xf numFmtId="164" fontId="9" fillId="4" borderId="63" xfId="1" applyNumberFormat="1" applyFont="1" applyFill="1" applyBorder="1" applyAlignment="1">
      <alignment horizontal="center"/>
    </xf>
    <xf numFmtId="164" fontId="1" fillId="0" borderId="51" xfId="1" quotePrefix="1" applyNumberFormat="1" applyFont="1" applyBorder="1" applyAlignment="1">
      <alignment horizontal="center"/>
    </xf>
    <xf numFmtId="164" fontId="7" fillId="0" borderId="49" xfId="1" applyNumberFormat="1" applyFont="1" applyBorder="1" applyAlignment="1">
      <alignment horizontal="center"/>
    </xf>
    <xf numFmtId="164" fontId="1" fillId="4" borderId="65" xfId="1" quotePrefix="1" applyNumberFormat="1" applyFont="1" applyFill="1" applyBorder="1" applyAlignment="1">
      <alignment horizontal="center"/>
    </xf>
    <xf numFmtId="164" fontId="1" fillId="4" borderId="66" xfId="1" quotePrefix="1" applyNumberFormat="1" applyFont="1" applyFill="1" applyBorder="1" applyAlignment="1">
      <alignment horizontal="center"/>
    </xf>
    <xf numFmtId="164" fontId="17" fillId="0" borderId="52" xfId="1" quotePrefix="1" applyNumberFormat="1" applyFont="1" applyBorder="1" applyAlignment="1">
      <alignment horizontal="center"/>
    </xf>
    <xf numFmtId="164" fontId="9" fillId="4" borderId="66" xfId="1" applyNumberFormat="1" applyFont="1" applyFill="1" applyBorder="1" applyAlignment="1">
      <alignment horizontal="center"/>
    </xf>
    <xf numFmtId="164" fontId="1" fillId="0" borderId="53" xfId="1" quotePrefix="1" applyNumberFormat="1" applyFont="1" applyBorder="1" applyAlignment="1">
      <alignment horizontal="center"/>
    </xf>
    <xf numFmtId="164" fontId="17" fillId="0" borderId="67" xfId="1" quotePrefix="1" applyNumberFormat="1" applyFont="1" applyBorder="1" applyAlignment="1">
      <alignment horizontal="center"/>
    </xf>
    <xf numFmtId="164" fontId="15" fillId="4" borderId="39" xfId="1" applyNumberFormat="1" applyFont="1" applyFill="1" applyBorder="1" applyAlignment="1">
      <alignment horizontal="center"/>
    </xf>
    <xf numFmtId="164" fontId="8" fillId="0" borderId="54" xfId="1" applyNumberFormat="1" applyFont="1" applyBorder="1" applyAlignment="1">
      <alignment horizontal="center"/>
    </xf>
    <xf numFmtId="164" fontId="1" fillId="0" borderId="48" xfId="1" quotePrefix="1" applyNumberFormat="1" applyFont="1" applyBorder="1" applyAlignment="1">
      <alignment horizontal="center"/>
    </xf>
    <xf numFmtId="164" fontId="9" fillId="4" borderId="34" xfId="1" applyNumberFormat="1" applyFont="1" applyFill="1" applyBorder="1" applyAlignment="1">
      <alignment horizontal="center"/>
    </xf>
    <xf numFmtId="164" fontId="8" fillId="0" borderId="0" xfId="1" quotePrefix="1" applyNumberFormat="1" applyFont="1" applyAlignment="1">
      <alignment horizontal="center"/>
    </xf>
    <xf numFmtId="164" fontId="15" fillId="4" borderId="46" xfId="1" applyNumberFormat="1" applyFont="1" applyFill="1" applyBorder="1" applyAlignment="1">
      <alignment horizontal="center"/>
    </xf>
    <xf numFmtId="164" fontId="17" fillId="0" borderId="48" xfId="1" quotePrefix="1" applyNumberFormat="1" applyFont="1" applyBorder="1" applyAlignment="1">
      <alignment horizontal="center"/>
    </xf>
    <xf numFmtId="164" fontId="17" fillId="0" borderId="51" xfId="1" quotePrefix="1" applyNumberFormat="1" applyFont="1" applyBorder="1" applyAlignment="1">
      <alignment horizontal="center"/>
    </xf>
    <xf numFmtId="0" fontId="2" fillId="0" borderId="62" xfId="1" applyFont="1" applyBorder="1" applyAlignment="1">
      <alignment horizontal="center" vertical="center" wrapText="1"/>
    </xf>
    <xf numFmtId="164" fontId="8" fillId="0" borderId="62" xfId="1" applyNumberFormat="1" applyFont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8" fillId="0" borderId="16" xfId="1" applyNumberFormat="1" applyFont="1" applyBorder="1" applyAlignment="1">
      <alignment horizontal="center"/>
    </xf>
    <xf numFmtId="164" fontId="18" fillId="0" borderId="29" xfId="1" applyNumberFormat="1" applyFont="1" applyBorder="1" applyAlignment="1">
      <alignment horizontal="center"/>
    </xf>
    <xf numFmtId="164" fontId="11" fillId="0" borderId="68" xfId="1" applyNumberFormat="1" applyFont="1" applyBorder="1" applyAlignment="1">
      <alignment horizontal="center"/>
    </xf>
    <xf numFmtId="164" fontId="11" fillId="0" borderId="3" xfId="1" applyNumberFormat="1" applyFont="1" applyBorder="1" applyAlignment="1">
      <alignment horizontal="center"/>
    </xf>
    <xf numFmtId="164" fontId="10" fillId="0" borderId="28" xfId="1" quotePrefix="1" applyNumberFormat="1" applyFont="1" applyBorder="1" applyAlignment="1">
      <alignment horizontal="center"/>
    </xf>
    <xf numFmtId="164" fontId="11" fillId="0" borderId="45" xfId="1" applyNumberFormat="1" applyFont="1" applyBorder="1" applyAlignment="1">
      <alignment horizontal="center"/>
    </xf>
    <xf numFmtId="164" fontId="18" fillId="0" borderId="29" xfId="1" quotePrefix="1" applyNumberFormat="1" applyFont="1" applyBorder="1" applyAlignment="1">
      <alignment horizontal="center"/>
    </xf>
    <xf numFmtId="164" fontId="13" fillId="0" borderId="40" xfId="1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164" fontId="6" fillId="0" borderId="16" xfId="1" applyNumberFormat="1" applyFont="1" applyBorder="1" applyAlignment="1">
      <alignment horizontal="center"/>
    </xf>
    <xf numFmtId="164" fontId="17" fillId="0" borderId="37" xfId="1" quotePrefix="1" applyNumberFormat="1" applyFont="1" applyBorder="1" applyAlignment="1">
      <alignment horizontal="center"/>
    </xf>
    <xf numFmtId="164" fontId="18" fillId="0" borderId="44" xfId="1" quotePrefix="1" applyNumberFormat="1" applyFont="1" applyBorder="1" applyAlignment="1">
      <alignment horizontal="center"/>
    </xf>
    <xf numFmtId="164" fontId="8" fillId="0" borderId="32" xfId="1" quotePrefix="1" applyNumberFormat="1" applyFont="1" applyBorder="1" applyAlignment="1">
      <alignment horizontal="center"/>
    </xf>
    <xf numFmtId="164" fontId="11" fillId="0" borderId="55" xfId="1" applyNumberFormat="1" applyFont="1" applyBorder="1" applyAlignment="1">
      <alignment horizontal="center"/>
    </xf>
    <xf numFmtId="164" fontId="8" fillId="0" borderId="23" xfId="1" applyNumberFormat="1" applyFont="1" applyBorder="1" applyAlignment="1">
      <alignment horizontal="center"/>
    </xf>
    <xf numFmtId="164" fontId="8" fillId="0" borderId="62" xfId="1" quotePrefix="1" applyNumberFormat="1" applyFont="1" applyBorder="1" applyAlignment="1">
      <alignment horizontal="center"/>
    </xf>
    <xf numFmtId="164" fontId="15" fillId="4" borderId="22" xfId="1" applyNumberFormat="1" applyFont="1" applyFill="1" applyBorder="1" applyAlignment="1">
      <alignment horizontal="center"/>
    </xf>
    <xf numFmtId="164" fontId="10" fillId="0" borderId="62" xfId="1" quotePrefix="1" applyNumberFormat="1" applyFont="1" applyBorder="1" applyAlignment="1">
      <alignment horizontal="center"/>
    </xf>
    <xf numFmtId="164" fontId="7" fillId="0" borderId="33" xfId="1" applyNumberFormat="1" applyFont="1" applyBorder="1" applyAlignment="1">
      <alignment horizontal="center"/>
    </xf>
    <xf numFmtId="164" fontId="8" fillId="0" borderId="28" xfId="1" quotePrefix="1" applyNumberFormat="1" applyFont="1" applyBorder="1" applyAlignment="1">
      <alignment horizontal="center"/>
    </xf>
    <xf numFmtId="164" fontId="10" fillId="0" borderId="54" xfId="1" quotePrefix="1" applyNumberFormat="1" applyFont="1" applyBorder="1" applyAlignment="1">
      <alignment horizontal="center"/>
    </xf>
    <xf numFmtId="164" fontId="18" fillId="0" borderId="4" xfId="1" applyNumberFormat="1" applyFont="1" applyBorder="1" applyAlignment="1">
      <alignment horizontal="center"/>
    </xf>
    <xf numFmtId="164" fontId="17" fillId="0" borderId="35" xfId="1" quotePrefix="1" applyNumberFormat="1" applyFont="1" applyBorder="1" applyAlignment="1">
      <alignment horizontal="center"/>
    </xf>
    <xf numFmtId="164" fontId="1" fillId="0" borderId="32" xfId="1" applyNumberFormat="1" applyFont="1" applyBorder="1" applyAlignment="1">
      <alignment horizontal="center"/>
    </xf>
    <xf numFmtId="164" fontId="7" fillId="0" borderId="68" xfId="1" applyNumberFormat="1" applyFont="1" applyBorder="1" applyAlignment="1">
      <alignment horizontal="center"/>
    </xf>
    <xf numFmtId="164" fontId="19" fillId="4" borderId="59" xfId="1" quotePrefix="1" applyNumberFormat="1" applyFont="1" applyFill="1" applyBorder="1" applyAlignment="1">
      <alignment horizontal="center"/>
    </xf>
    <xf numFmtId="164" fontId="7" fillId="0" borderId="55" xfId="1" applyNumberFormat="1" applyFont="1" applyBorder="1" applyAlignment="1">
      <alignment horizontal="center"/>
    </xf>
    <xf numFmtId="164" fontId="3" fillId="2" borderId="64" xfId="1" applyNumberFormat="1" applyFill="1" applyBorder="1" applyAlignment="1">
      <alignment horizontal="center"/>
    </xf>
    <xf numFmtId="164" fontId="11" fillId="5" borderId="48" xfId="1" applyNumberFormat="1" applyFont="1" applyFill="1" applyBorder="1" applyAlignment="1">
      <alignment horizontal="center"/>
    </xf>
    <xf numFmtId="164" fontId="20" fillId="4" borderId="34" xfId="1" quotePrefix="1" applyNumberFormat="1" applyFont="1" applyFill="1" applyBorder="1" applyAlignment="1">
      <alignment horizontal="center"/>
    </xf>
    <xf numFmtId="164" fontId="8" fillId="5" borderId="64" xfId="1" applyNumberFormat="1" applyFont="1" applyFill="1" applyBorder="1" applyAlignment="1">
      <alignment horizontal="center"/>
    </xf>
    <xf numFmtId="164" fontId="11" fillId="5" borderId="69" xfId="1" applyNumberFormat="1" applyFont="1" applyFill="1" applyBorder="1" applyAlignment="1">
      <alignment horizontal="center"/>
    </xf>
    <xf numFmtId="164" fontId="20" fillId="4" borderId="39" xfId="1" quotePrefix="1" applyNumberFormat="1" applyFont="1" applyFill="1" applyBorder="1" applyAlignment="1">
      <alignment horizontal="center"/>
    </xf>
    <xf numFmtId="164" fontId="1" fillId="2" borderId="10" xfId="1" applyNumberFormat="1" applyFont="1" applyFill="1" applyBorder="1"/>
    <xf numFmtId="164" fontId="1" fillId="5" borderId="8" xfId="1" applyNumberFormat="1" applyFont="1" applyFill="1" applyBorder="1" applyAlignment="1">
      <alignment horizontal="center"/>
    </xf>
    <xf numFmtId="164" fontId="7" fillId="5" borderId="0" xfId="1" applyNumberFormat="1" applyFont="1" applyFill="1" applyAlignment="1">
      <alignment horizontal="center"/>
    </xf>
    <xf numFmtId="164" fontId="19" fillId="4" borderId="30" xfId="1" quotePrefix="1" applyNumberFormat="1" applyFont="1" applyFill="1" applyBorder="1" applyAlignment="1">
      <alignment horizontal="center"/>
    </xf>
    <xf numFmtId="164" fontId="7" fillId="5" borderId="11" xfId="1" applyNumberFormat="1" applyFont="1" applyFill="1" applyBorder="1" applyAlignment="1">
      <alignment horizontal="center"/>
    </xf>
    <xf numFmtId="164" fontId="19" fillId="4" borderId="63" xfId="1" quotePrefix="1" applyNumberFormat="1" applyFont="1" applyFill="1" applyBorder="1" applyAlignment="1">
      <alignment horizontal="center"/>
    </xf>
    <xf numFmtId="164" fontId="10" fillId="5" borderId="69" xfId="1" quotePrefix="1" applyNumberFormat="1" applyFont="1" applyFill="1" applyBorder="1" applyAlignment="1">
      <alignment horizontal="center"/>
    </xf>
    <xf numFmtId="164" fontId="19" fillId="4" borderId="43" xfId="1" quotePrefix="1" applyNumberFormat="1" applyFont="1" applyFill="1" applyBorder="1" applyAlignment="1">
      <alignment horizontal="center"/>
    </xf>
    <xf numFmtId="164" fontId="1" fillId="5" borderId="11" xfId="1" quotePrefix="1" applyNumberFormat="1" applyFont="1" applyFill="1" applyBorder="1" applyAlignment="1">
      <alignment horizontal="center"/>
    </xf>
    <xf numFmtId="164" fontId="7" fillId="5" borderId="11" xfId="1" quotePrefix="1" applyNumberFormat="1" applyFont="1" applyFill="1" applyBorder="1" applyAlignment="1">
      <alignment horizontal="center"/>
    </xf>
    <xf numFmtId="164" fontId="19" fillId="4" borderId="46" xfId="1" quotePrefix="1" applyNumberFormat="1" applyFont="1" applyFill="1" applyBorder="1" applyAlignment="1">
      <alignment horizontal="center"/>
    </xf>
    <xf numFmtId="164" fontId="1" fillId="2" borderId="13" xfId="1" applyNumberFormat="1" applyFont="1" applyFill="1" applyBorder="1"/>
    <xf numFmtId="164" fontId="1" fillId="5" borderId="13" xfId="1" applyNumberFormat="1" applyFont="1" applyFill="1" applyBorder="1" applyAlignment="1">
      <alignment horizontal="center"/>
    </xf>
    <xf numFmtId="164" fontId="7" fillId="5" borderId="14" xfId="1" applyNumberFormat="1" applyFont="1" applyFill="1" applyBorder="1" applyAlignment="1">
      <alignment horizontal="center"/>
    </xf>
    <xf numFmtId="164" fontId="1" fillId="5" borderId="13" xfId="1" quotePrefix="1" applyNumberFormat="1" applyFont="1" applyFill="1" applyBorder="1" applyAlignment="1">
      <alignment horizontal="center"/>
    </xf>
    <xf numFmtId="164" fontId="1" fillId="5" borderId="14" xfId="1" quotePrefix="1" applyNumberFormat="1" applyFont="1" applyFill="1" applyBorder="1" applyAlignment="1">
      <alignment horizontal="center"/>
    </xf>
    <xf numFmtId="164" fontId="19" fillId="4" borderId="36" xfId="1" quotePrefix="1" applyNumberFormat="1" applyFont="1" applyFill="1" applyBorder="1" applyAlignment="1">
      <alignment horizontal="center"/>
    </xf>
    <xf numFmtId="164" fontId="6" fillId="5" borderId="14" xfId="1" applyNumberFormat="1" applyFont="1" applyFill="1" applyBorder="1" applyAlignment="1">
      <alignment horizontal="center"/>
    </xf>
    <xf numFmtId="164" fontId="1" fillId="0" borderId="55" xfId="1" quotePrefix="1" applyNumberFormat="1" applyFont="1" applyBorder="1" applyAlignment="1">
      <alignment horizontal="center"/>
    </xf>
    <xf numFmtId="164" fontId="19" fillId="4" borderId="22" xfId="1" quotePrefix="1" applyNumberFormat="1" applyFont="1" applyFill="1" applyBorder="1" applyAlignment="1">
      <alignment horizontal="center"/>
    </xf>
    <xf numFmtId="164" fontId="1" fillId="5" borderId="10" xfId="1" quotePrefix="1" applyNumberFormat="1" applyFont="1" applyFill="1" applyBorder="1" applyAlignment="1">
      <alignment horizontal="center"/>
    </xf>
    <xf numFmtId="164" fontId="6" fillId="5" borderId="11" xfId="1" applyNumberFormat="1" applyFont="1" applyFill="1" applyBorder="1" applyAlignment="1">
      <alignment horizontal="center"/>
    </xf>
    <xf numFmtId="164" fontId="3" fillId="2" borderId="51" xfId="1" applyNumberFormat="1" applyFill="1" applyBorder="1" applyAlignment="1">
      <alignment horizontal="center"/>
    </xf>
    <xf numFmtId="164" fontId="8" fillId="0" borderId="37" xfId="1" quotePrefix="1" applyNumberFormat="1" applyFont="1" applyBorder="1" applyAlignment="1">
      <alignment horizontal="center"/>
    </xf>
    <xf numFmtId="164" fontId="19" fillId="4" borderId="34" xfId="1" quotePrefix="1" applyNumberFormat="1" applyFont="1" applyFill="1" applyBorder="1" applyAlignment="1">
      <alignment horizontal="center"/>
    </xf>
    <xf numFmtId="164" fontId="6" fillId="0" borderId="49" xfId="1" applyNumberFormat="1" applyFont="1" applyBorder="1" applyAlignment="1">
      <alignment horizontal="center"/>
    </xf>
    <xf numFmtId="164" fontId="19" fillId="4" borderId="34" xfId="1" applyNumberFormat="1" applyFont="1" applyFill="1" applyBorder="1" applyAlignment="1">
      <alignment horizontal="center"/>
    </xf>
    <xf numFmtId="164" fontId="8" fillId="5" borderId="51" xfId="1" quotePrefix="1" applyNumberFormat="1" applyFont="1" applyFill="1" applyBorder="1" applyAlignment="1">
      <alignment horizontal="center"/>
    </xf>
    <xf numFmtId="164" fontId="7" fillId="5" borderId="48" xfId="1" applyNumberFormat="1" applyFont="1" applyFill="1" applyBorder="1" applyAlignment="1">
      <alignment horizontal="center"/>
    </xf>
    <xf numFmtId="164" fontId="3" fillId="2" borderId="71" xfId="1" applyNumberFormat="1" applyFill="1" applyBorder="1" applyAlignment="1">
      <alignment horizontal="center"/>
    </xf>
    <xf numFmtId="164" fontId="19" fillId="4" borderId="39" xfId="1" quotePrefix="1" applyNumberFormat="1" applyFont="1" applyFill="1" applyBorder="1" applyAlignment="1">
      <alignment horizontal="center"/>
    </xf>
    <xf numFmtId="164" fontId="1" fillId="0" borderId="37" xfId="1" quotePrefix="1" applyNumberFormat="1" applyFont="1" applyBorder="1" applyAlignment="1">
      <alignment horizontal="center"/>
    </xf>
    <xf numFmtId="164" fontId="19" fillId="4" borderId="39" xfId="1" applyNumberFormat="1" applyFont="1" applyFill="1" applyBorder="1" applyAlignment="1">
      <alignment horizontal="center"/>
    </xf>
    <xf numFmtId="164" fontId="8" fillId="5" borderId="64" xfId="1" quotePrefix="1" applyNumberFormat="1" applyFont="1" applyFill="1" applyBorder="1" applyAlignment="1">
      <alignment horizontal="center"/>
    </xf>
    <xf numFmtId="164" fontId="7" fillId="5" borderId="69" xfId="1" applyNumberFormat="1" applyFont="1" applyFill="1" applyBorder="1" applyAlignment="1">
      <alignment horizontal="center"/>
    </xf>
    <xf numFmtId="164" fontId="15" fillId="0" borderId="37" xfId="1" quotePrefix="1" applyNumberFormat="1" applyFont="1" applyBorder="1" applyAlignment="1">
      <alignment horizontal="center"/>
    </xf>
    <xf numFmtId="164" fontId="15" fillId="5" borderId="64" xfId="1" quotePrefix="1" applyNumberFormat="1" applyFont="1" applyFill="1" applyBorder="1" applyAlignment="1">
      <alignment horizontal="center"/>
    </xf>
    <xf numFmtId="164" fontId="1" fillId="2" borderId="8" xfId="1" applyNumberFormat="1" applyFont="1" applyFill="1" applyBorder="1" applyAlignment="1">
      <alignment horizontal="left"/>
    </xf>
    <xf numFmtId="164" fontId="1" fillId="0" borderId="62" xfId="1" quotePrefix="1" applyNumberFormat="1" applyFont="1" applyBorder="1" applyAlignment="1">
      <alignment horizontal="center"/>
    </xf>
    <xf numFmtId="164" fontId="7" fillId="0" borderId="2" xfId="1" quotePrefix="1" applyNumberFormat="1" applyFont="1" applyBorder="1" applyAlignment="1">
      <alignment horizontal="center"/>
    </xf>
    <xf numFmtId="164" fontId="1" fillId="2" borderId="57" xfId="1" applyNumberFormat="1" applyFont="1" applyFill="1" applyBorder="1" applyAlignment="1">
      <alignment horizontal="left"/>
    </xf>
    <xf numFmtId="164" fontId="7" fillId="0" borderId="28" xfId="1" applyNumberFormat="1" applyFont="1" applyBorder="1" applyAlignment="1">
      <alignment horizontal="center"/>
    </xf>
    <xf numFmtId="164" fontId="3" fillId="2" borderId="72" xfId="1" applyNumberFormat="1" applyFill="1" applyBorder="1" applyAlignment="1">
      <alignment horizontal="center"/>
    </xf>
    <xf numFmtId="164" fontId="1" fillId="0" borderId="35" xfId="1" applyNumberFormat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1" fillId="5" borderId="51" xfId="1" quotePrefix="1" applyNumberFormat="1" applyFont="1" applyFill="1" applyBorder="1" applyAlignment="1">
      <alignment horizontal="center"/>
    </xf>
    <xf numFmtId="164" fontId="3" fillId="2" borderId="73" xfId="1" applyNumberFormat="1" applyFill="1" applyBorder="1" applyAlignment="1">
      <alignment horizontal="center"/>
    </xf>
    <xf numFmtId="164" fontId="20" fillId="4" borderId="66" xfId="1" applyNumberFormat="1" applyFont="1" applyFill="1" applyBorder="1" applyAlignment="1">
      <alignment horizontal="center"/>
    </xf>
    <xf numFmtId="164" fontId="10" fillId="5" borderId="64" xfId="1" quotePrefix="1" applyNumberFormat="1" applyFont="1" applyFill="1" applyBorder="1" applyAlignment="1">
      <alignment horizontal="center"/>
    </xf>
    <xf numFmtId="164" fontId="15" fillId="0" borderId="38" xfId="1" quotePrefix="1" applyNumberFormat="1" applyFont="1" applyBorder="1" applyAlignment="1">
      <alignment horizontal="center"/>
    </xf>
    <xf numFmtId="164" fontId="1" fillId="2" borderId="74" xfId="1" applyNumberFormat="1" applyFont="1" applyFill="1" applyBorder="1" applyAlignment="1">
      <alignment horizontal="left"/>
    </xf>
    <xf numFmtId="164" fontId="1" fillId="0" borderId="23" xfId="1" quotePrefix="1" applyNumberFormat="1" applyFont="1" applyBorder="1" applyAlignment="1">
      <alignment horizontal="center"/>
    </xf>
    <xf numFmtId="164" fontId="1" fillId="2" borderId="10" xfId="1" applyNumberFormat="1" applyFont="1" applyFill="1" applyBorder="1" applyAlignment="1">
      <alignment horizontal="left"/>
    </xf>
    <xf numFmtId="164" fontId="1" fillId="5" borderId="0" xfId="1" quotePrefix="1" applyNumberFormat="1" applyFont="1" applyFill="1" applyAlignment="1">
      <alignment horizontal="center"/>
    </xf>
    <xf numFmtId="164" fontId="7" fillId="5" borderId="0" xfId="1" quotePrefix="1" applyNumberFormat="1" applyFont="1" applyFill="1" applyAlignment="1">
      <alignment horizontal="center"/>
    </xf>
    <xf numFmtId="164" fontId="1" fillId="5" borderId="48" xfId="1" quotePrefix="1" applyNumberFormat="1" applyFont="1" applyFill="1" applyBorder="1" applyAlignment="1">
      <alignment horizontal="center"/>
    </xf>
    <xf numFmtId="164" fontId="6" fillId="5" borderId="48" xfId="1" applyNumberFormat="1" applyFont="1" applyFill="1" applyBorder="1" applyAlignment="1">
      <alignment horizontal="center"/>
    </xf>
    <xf numFmtId="164" fontId="7" fillId="0" borderId="16" xfId="1" quotePrefix="1" applyNumberFormat="1" applyFont="1" applyBorder="1" applyAlignment="1">
      <alignment horizontal="center"/>
    </xf>
    <xf numFmtId="164" fontId="1" fillId="5" borderId="53" xfId="1" quotePrefix="1" applyNumberFormat="1" applyFont="1" applyFill="1" applyBorder="1" applyAlignment="1">
      <alignment horizontal="center"/>
    </xf>
    <xf numFmtId="164" fontId="7" fillId="5" borderId="17" xfId="1" applyNumberFormat="1" applyFont="1" applyFill="1" applyBorder="1" applyAlignment="1">
      <alignment horizontal="center"/>
    </xf>
    <xf numFmtId="164" fontId="1" fillId="5" borderId="51" xfId="1" applyNumberFormat="1" applyFont="1" applyFill="1" applyBorder="1" applyAlignment="1">
      <alignment horizontal="center"/>
    </xf>
    <xf numFmtId="164" fontId="7" fillId="5" borderId="48" xfId="1" quotePrefix="1" applyNumberFormat="1" applyFont="1" applyFill="1" applyBorder="1" applyAlignment="1">
      <alignment horizontal="center"/>
    </xf>
    <xf numFmtId="164" fontId="1" fillId="5" borderId="35" xfId="1" quotePrefix="1" applyNumberFormat="1" applyFont="1" applyFill="1" applyBorder="1" applyAlignment="1">
      <alignment horizontal="center"/>
    </xf>
    <xf numFmtId="164" fontId="7" fillId="5" borderId="49" xfId="1" applyNumberFormat="1" applyFont="1" applyFill="1" applyBorder="1" applyAlignment="1">
      <alignment horizontal="center"/>
    </xf>
    <xf numFmtId="164" fontId="8" fillId="0" borderId="54" xfId="1" quotePrefix="1" applyNumberFormat="1" applyFont="1" applyBorder="1" applyAlignment="1">
      <alignment horizontal="center"/>
    </xf>
    <xf numFmtId="164" fontId="20" fillId="4" borderId="50" xfId="1" applyNumberFormat="1" applyFont="1" applyFill="1" applyBorder="1" applyAlignment="1">
      <alignment horizontal="center"/>
    </xf>
    <xf numFmtId="164" fontId="1" fillId="5" borderId="5" xfId="1" applyNumberFormat="1" applyFont="1" applyFill="1" applyBorder="1" applyAlignment="1">
      <alignment horizontal="center"/>
    </xf>
    <xf numFmtId="164" fontId="7" fillId="5" borderId="6" xfId="1" applyNumberFormat="1" applyFont="1" applyFill="1" applyBorder="1" applyAlignment="1">
      <alignment horizontal="center"/>
    </xf>
    <xf numFmtId="164" fontId="1" fillId="5" borderId="5" xfId="1" quotePrefix="1" applyNumberFormat="1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9" fillId="4" borderId="14" xfId="1" quotePrefix="1" applyNumberFormat="1" applyFont="1" applyFill="1" applyBorder="1" applyAlignment="1">
      <alignment horizontal="center"/>
    </xf>
    <xf numFmtId="0" fontId="19" fillId="4" borderId="15" xfId="2" applyFont="1" applyFill="1" applyBorder="1" applyAlignment="1">
      <alignment horizontal="center"/>
    </xf>
    <xf numFmtId="164" fontId="1" fillId="0" borderId="14" xfId="1" applyNumberFormat="1" applyFont="1" applyBorder="1" applyAlignment="1">
      <alignment horizontal="center"/>
    </xf>
    <xf numFmtId="164" fontId="19" fillId="4" borderId="15" xfId="1" quotePrefix="1" applyNumberFormat="1" applyFont="1" applyFill="1" applyBorder="1" applyAlignment="1">
      <alignment horizontal="center"/>
    </xf>
    <xf numFmtId="164" fontId="3" fillId="2" borderId="8" xfId="1" applyNumberFormat="1" applyFill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164" fontId="19" fillId="4" borderId="0" xfId="1" quotePrefix="1" applyNumberFormat="1" applyFont="1" applyFill="1" applyAlignment="1">
      <alignment horizontal="center"/>
    </xf>
    <xf numFmtId="164" fontId="20" fillId="4" borderId="9" xfId="1" quotePrefix="1" applyNumberFormat="1" applyFont="1" applyFill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164" fontId="1" fillId="0" borderId="53" xfId="1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164" fontId="1" fillId="0" borderId="17" xfId="1" applyNumberFormat="1" applyFont="1" applyBorder="1" applyAlignment="1">
      <alignment horizontal="center"/>
    </xf>
    <xf numFmtId="164" fontId="20" fillId="4" borderId="30" xfId="1" quotePrefix="1" applyNumberFormat="1" applyFont="1" applyFill="1" applyBorder="1" applyAlignment="1">
      <alignment horizontal="center"/>
    </xf>
    <xf numFmtId="164" fontId="10" fillId="0" borderId="0" xfId="1" quotePrefix="1" applyNumberFormat="1" applyFont="1" applyAlignment="1">
      <alignment horizontal="center"/>
    </xf>
    <xf numFmtId="164" fontId="1" fillId="0" borderId="17" xfId="1" quotePrefix="1" applyNumberFormat="1" applyFont="1" applyBorder="1" applyAlignment="1">
      <alignment horizontal="center"/>
    </xf>
    <xf numFmtId="164" fontId="20" fillId="4" borderId="15" xfId="1" quotePrefix="1" applyNumberFormat="1" applyFont="1" applyFill="1" applyBorder="1" applyAlignment="1">
      <alignment horizontal="center"/>
    </xf>
    <xf numFmtId="164" fontId="19" fillId="4" borderId="11" xfId="1" quotePrefix="1" applyNumberFormat="1" applyFont="1" applyFill="1" applyBorder="1" applyAlignment="1">
      <alignment horizontal="center"/>
    </xf>
    <xf numFmtId="164" fontId="19" fillId="4" borderId="12" xfId="1" quotePrefix="1" applyNumberFormat="1" applyFont="1" applyFill="1" applyBorder="1" applyAlignment="1">
      <alignment horizontal="center"/>
    </xf>
    <xf numFmtId="164" fontId="20" fillId="4" borderId="12" xfId="1" quotePrefix="1" applyNumberFormat="1" applyFont="1" applyFill="1" applyBorder="1" applyAlignment="1">
      <alignment horizontal="center"/>
    </xf>
    <xf numFmtId="164" fontId="3" fillId="2" borderId="5" xfId="1" applyNumberFormat="1" applyFill="1" applyBorder="1" applyAlignment="1">
      <alignment horizontal="center"/>
    </xf>
    <xf numFmtId="164" fontId="10" fillId="0" borderId="5" xfId="1" applyNumberFormat="1" applyFont="1" applyBorder="1" applyAlignment="1">
      <alignment horizontal="center"/>
    </xf>
    <xf numFmtId="164" fontId="19" fillId="4" borderId="6" xfId="1" quotePrefix="1" applyNumberFormat="1" applyFont="1" applyFill="1" applyBorder="1" applyAlignment="1">
      <alignment horizontal="center"/>
    </xf>
    <xf numFmtId="164" fontId="8" fillId="0" borderId="5" xfId="1" quotePrefix="1" applyNumberFormat="1" applyFont="1" applyBorder="1" applyAlignment="1">
      <alignment horizontal="center"/>
    </xf>
    <xf numFmtId="164" fontId="20" fillId="4" borderId="7" xfId="1" quotePrefix="1" applyNumberFormat="1" applyFont="1" applyFill="1" applyBorder="1" applyAlignment="1">
      <alignment horizontal="center"/>
    </xf>
    <xf numFmtId="164" fontId="8" fillId="0" borderId="6" xfId="1" applyNumberFormat="1" applyFont="1" applyBorder="1" applyAlignment="1">
      <alignment horizontal="center"/>
    </xf>
    <xf numFmtId="164" fontId="8" fillId="0" borderId="76" xfId="1" applyNumberFormat="1" applyFont="1" applyBorder="1" applyAlignment="1">
      <alignment horizontal="center"/>
    </xf>
    <xf numFmtId="164" fontId="8" fillId="0" borderId="76" xfId="1" quotePrefix="1" applyNumberFormat="1" applyFont="1" applyBorder="1" applyAlignment="1">
      <alignment horizontal="center"/>
    </xf>
    <xf numFmtId="164" fontId="20" fillId="4" borderId="22" xfId="1" quotePrefix="1" applyNumberFormat="1" applyFont="1" applyFill="1" applyBorder="1" applyAlignment="1">
      <alignment horizontal="center"/>
    </xf>
    <xf numFmtId="164" fontId="8" fillId="0" borderId="5" xfId="1" applyNumberFormat="1" applyFont="1" applyBorder="1" applyAlignment="1">
      <alignment horizontal="center"/>
    </xf>
    <xf numFmtId="164" fontId="18" fillId="0" borderId="68" xfId="1" applyNumberFormat="1" applyFont="1" applyBorder="1" applyAlignment="1">
      <alignment horizontal="center"/>
    </xf>
    <xf numFmtId="164" fontId="19" fillId="4" borderId="7" xfId="1" quotePrefix="1" applyNumberFormat="1" applyFont="1" applyFill="1" applyBorder="1" applyAlignment="1">
      <alignment horizontal="center"/>
    </xf>
    <xf numFmtId="164" fontId="15" fillId="0" borderId="5" xfId="1" quotePrefix="1" applyNumberFormat="1" applyFont="1" applyBorder="1" applyAlignment="1">
      <alignment horizontal="center"/>
    </xf>
    <xf numFmtId="164" fontId="19" fillId="4" borderId="7" xfId="1" applyNumberFormat="1" applyFont="1" applyFill="1" applyBorder="1" applyAlignment="1">
      <alignment horizontal="center"/>
    </xf>
    <xf numFmtId="164" fontId="15" fillId="5" borderId="5" xfId="1" quotePrefix="1" applyNumberFormat="1" applyFont="1" applyFill="1" applyBorder="1" applyAlignment="1">
      <alignment horizontal="center"/>
    </xf>
    <xf numFmtId="164" fontId="11" fillId="5" borderId="68" xfId="1" applyNumberFormat="1" applyFont="1" applyFill="1" applyBorder="1" applyAlignment="1">
      <alignment horizontal="center"/>
    </xf>
    <xf numFmtId="164" fontId="7" fillId="5" borderId="16" xfId="1" quotePrefix="1" applyNumberFormat="1" applyFont="1" applyFill="1" applyBorder="1" applyAlignment="1">
      <alignment horizontal="center"/>
    </xf>
    <xf numFmtId="164" fontId="1" fillId="2" borderId="13" xfId="1" applyNumberFormat="1" applyFont="1" applyFill="1" applyBorder="1" applyAlignment="1">
      <alignment horizontal="left"/>
    </xf>
    <xf numFmtId="164" fontId="18" fillId="0" borderId="60" xfId="1" applyNumberFormat="1" applyFont="1" applyBorder="1" applyAlignment="1">
      <alignment horizontal="center"/>
    </xf>
    <xf numFmtId="164" fontId="7" fillId="5" borderId="60" xfId="1" applyNumberFormat="1" applyFont="1" applyFill="1" applyBorder="1" applyAlignment="1">
      <alignment horizontal="center"/>
    </xf>
    <xf numFmtId="164" fontId="21" fillId="0" borderId="3" xfId="1" applyNumberFormat="1" applyFont="1" applyBorder="1" applyAlignment="1">
      <alignment horizontal="center"/>
    </xf>
    <xf numFmtId="164" fontId="8" fillId="0" borderId="8" xfId="1" quotePrefix="1" applyNumberFormat="1" applyFont="1" applyBorder="1" applyAlignment="1">
      <alignment horizontal="center"/>
    </xf>
    <xf numFmtId="164" fontId="20" fillId="4" borderId="9" xfId="1" applyNumberFormat="1" applyFont="1" applyFill="1" applyBorder="1" applyAlignment="1">
      <alignment horizontal="center"/>
    </xf>
    <xf numFmtId="164" fontId="10" fillId="5" borderId="8" xfId="1" quotePrefix="1" applyNumberFormat="1" applyFont="1" applyFill="1" applyBorder="1" applyAlignment="1">
      <alignment horizontal="center"/>
    </xf>
    <xf numFmtId="164" fontId="11" fillId="5" borderId="3" xfId="1" applyNumberFormat="1" applyFont="1" applyFill="1" applyBorder="1" applyAlignment="1">
      <alignment horizontal="center"/>
    </xf>
    <xf numFmtId="164" fontId="21" fillId="0" borderId="2" xfId="1" applyNumberFormat="1" applyFont="1" applyBorder="1" applyAlignment="1">
      <alignment horizontal="center"/>
    </xf>
    <xf numFmtId="164" fontId="15" fillId="0" borderId="76" xfId="1" quotePrefix="1" applyNumberFormat="1" applyFont="1" applyBorder="1" applyAlignment="1">
      <alignment horizontal="center"/>
    </xf>
    <xf numFmtId="164" fontId="20" fillId="4" borderId="22" xfId="1" applyNumberFormat="1" applyFont="1" applyFill="1" applyBorder="1" applyAlignment="1">
      <alignment horizontal="center"/>
    </xf>
    <xf numFmtId="164" fontId="10" fillId="5" borderId="76" xfId="1" quotePrefix="1" applyNumberFormat="1" applyFont="1" applyFill="1" applyBorder="1" applyAlignment="1">
      <alignment horizontal="center"/>
    </xf>
    <xf numFmtId="164" fontId="11" fillId="5" borderId="2" xfId="1" applyNumberFormat="1" applyFont="1" applyFill="1" applyBorder="1" applyAlignment="1">
      <alignment horizontal="center"/>
    </xf>
    <xf numFmtId="164" fontId="3" fillId="2" borderId="57" xfId="1" applyNumberFormat="1" applyFill="1" applyBorder="1" applyAlignment="1">
      <alignment horizontal="left"/>
    </xf>
    <xf numFmtId="164" fontId="3" fillId="0" borderId="5" xfId="1" applyNumberFormat="1" applyBorder="1" applyAlignment="1">
      <alignment horizontal="center"/>
    </xf>
    <xf numFmtId="164" fontId="1" fillId="0" borderId="5" xfId="1" quotePrefix="1" applyNumberFormat="1" applyFont="1" applyBorder="1" applyAlignment="1">
      <alignment horizontal="center"/>
    </xf>
    <xf numFmtId="164" fontId="7" fillId="0" borderId="68" xfId="1" quotePrefix="1" applyNumberFormat="1" applyFont="1" applyBorder="1" applyAlignment="1">
      <alignment horizontal="center"/>
    </xf>
    <xf numFmtId="164" fontId="7" fillId="5" borderId="68" xfId="1" quotePrefix="1" applyNumberFormat="1" applyFont="1" applyFill="1" applyBorder="1" applyAlignment="1">
      <alignment horizontal="center"/>
    </xf>
    <xf numFmtId="164" fontId="1" fillId="0" borderId="76" xfId="1" applyNumberFormat="1" applyFont="1" applyBorder="1" applyAlignment="1">
      <alignment horizontal="center"/>
    </xf>
    <xf numFmtId="164" fontId="18" fillId="0" borderId="2" xfId="1" applyNumberFormat="1" applyFont="1" applyBorder="1" applyAlignment="1">
      <alignment horizontal="center"/>
    </xf>
    <xf numFmtId="164" fontId="3" fillId="0" borderId="76" xfId="1" quotePrefix="1" applyNumberFormat="1" applyBorder="1" applyAlignment="1">
      <alignment horizontal="center"/>
    </xf>
    <xf numFmtId="164" fontId="1" fillId="5" borderId="76" xfId="1" quotePrefix="1" applyNumberFormat="1" applyFont="1" applyFill="1" applyBorder="1" applyAlignment="1">
      <alignment horizontal="center"/>
    </xf>
    <xf numFmtId="164" fontId="7" fillId="5" borderId="2" xfId="1" quotePrefix="1" applyNumberFormat="1" applyFont="1" applyFill="1" applyBorder="1" applyAlignment="1">
      <alignment horizontal="center"/>
    </xf>
    <xf numFmtId="164" fontId="8" fillId="5" borderId="5" xfId="1" applyNumberFormat="1" applyFont="1" applyFill="1" applyBorder="1" applyAlignment="1">
      <alignment horizontal="center"/>
    </xf>
    <xf numFmtId="164" fontId="21" fillId="5" borderId="68" xfId="1" applyNumberFormat="1" applyFont="1" applyFill="1" applyBorder="1" applyAlignment="1">
      <alignment horizontal="center"/>
    </xf>
    <xf numFmtId="164" fontId="20" fillId="4" borderId="7" xfId="1" applyNumberFormat="1" applyFont="1" applyFill="1" applyBorder="1" applyAlignment="1">
      <alignment horizontal="center"/>
    </xf>
    <xf numFmtId="164" fontId="10" fillId="5" borderId="5" xfId="1" quotePrefix="1" applyNumberFormat="1" applyFont="1" applyFill="1" applyBorder="1" applyAlignment="1">
      <alignment horizontal="center"/>
    </xf>
    <xf numFmtId="164" fontId="1" fillId="5" borderId="53" xfId="1" applyNumberFormat="1" applyFont="1" applyFill="1" applyBorder="1" applyAlignment="1">
      <alignment horizontal="center"/>
    </xf>
    <xf numFmtId="164" fontId="18" fillId="5" borderId="16" xfId="1" applyNumberFormat="1" applyFont="1" applyFill="1" applyBorder="1" applyAlignment="1">
      <alignment horizontal="center"/>
    </xf>
    <xf numFmtId="164" fontId="7" fillId="5" borderId="16" xfId="1" applyNumberFormat="1" applyFont="1" applyFill="1" applyBorder="1" applyAlignment="1">
      <alignment horizontal="center"/>
    </xf>
    <xf numFmtId="164" fontId="21" fillId="0" borderId="68" xfId="1" applyNumberFormat="1" applyFont="1" applyBorder="1" applyAlignment="1">
      <alignment horizontal="center"/>
    </xf>
    <xf numFmtId="164" fontId="8" fillId="5" borderId="5" xfId="1" quotePrefix="1" applyNumberFormat="1" applyFont="1" applyFill="1" applyBorder="1" applyAlignment="1">
      <alignment horizontal="center"/>
    </xf>
    <xf numFmtId="164" fontId="20" fillId="4" borderId="77" xfId="1" quotePrefix="1" applyNumberFormat="1" applyFont="1" applyFill="1" applyBorder="1" applyAlignment="1">
      <alignment horizontal="center"/>
    </xf>
    <xf numFmtId="164" fontId="8" fillId="5" borderId="76" xfId="1" quotePrefix="1" applyNumberFormat="1" applyFont="1" applyFill="1" applyBorder="1" applyAlignment="1">
      <alignment horizontal="center"/>
    </xf>
    <xf numFmtId="164" fontId="19" fillId="4" borderId="77" xfId="1" quotePrefix="1" applyNumberFormat="1" applyFont="1" applyFill="1" applyBorder="1" applyAlignment="1">
      <alignment horizontal="center"/>
    </xf>
    <xf numFmtId="164" fontId="19" fillId="4" borderId="75" xfId="1" quotePrefix="1" applyNumberFormat="1" applyFont="1" applyFill="1" applyBorder="1" applyAlignment="1">
      <alignment horizontal="center"/>
    </xf>
    <xf numFmtId="164" fontId="18" fillId="5" borderId="60" xfId="1" applyNumberFormat="1" applyFont="1" applyFill="1" applyBorder="1" applyAlignment="1">
      <alignment horizontal="center"/>
    </xf>
    <xf numFmtId="164" fontId="19" fillId="4" borderId="15" xfId="2" applyNumberFormat="1" applyFont="1" applyFill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4" fontId="8" fillId="0" borderId="51" xfId="1" applyNumberFormat="1" applyFont="1" applyBorder="1" applyAlignment="1">
      <alignment horizontal="center"/>
    </xf>
    <xf numFmtId="164" fontId="8" fillId="0" borderId="52" xfId="1" applyNumberFormat="1" applyFont="1" applyBorder="1" applyAlignment="1">
      <alignment horizontal="center"/>
    </xf>
    <xf numFmtId="164" fontId="8" fillId="0" borderId="67" xfId="1" applyNumberFormat="1" applyFont="1" applyBorder="1" applyAlignment="1">
      <alignment horizontal="center"/>
    </xf>
    <xf numFmtId="164" fontId="8" fillId="0" borderId="64" xfId="1" applyNumberFormat="1" applyFont="1" applyBorder="1" applyAlignment="1">
      <alignment horizontal="center"/>
    </xf>
    <xf numFmtId="164" fontId="1" fillId="0" borderId="51" xfId="1" applyNumberFormat="1" applyFont="1" applyBorder="1" applyAlignment="1">
      <alignment horizontal="center"/>
    </xf>
    <xf numFmtId="164" fontId="19" fillId="4" borderId="48" xfId="1" quotePrefix="1" applyNumberFormat="1" applyFont="1" applyFill="1" applyBorder="1" applyAlignment="1">
      <alignment horizontal="center"/>
    </xf>
    <xf numFmtId="164" fontId="19" fillId="4" borderId="65" xfId="1" quotePrefix="1" applyNumberFormat="1" applyFont="1" applyFill="1" applyBorder="1" applyAlignment="1">
      <alignment horizontal="center"/>
    </xf>
    <xf numFmtId="164" fontId="11" fillId="0" borderId="49" xfId="1" quotePrefix="1" applyNumberFormat="1" applyFont="1" applyBorder="1" applyAlignment="1">
      <alignment horizontal="center"/>
    </xf>
    <xf numFmtId="164" fontId="7" fillId="0" borderId="4" xfId="1" quotePrefix="1" applyNumberFormat="1" applyFont="1" applyBorder="1" applyAlignment="1">
      <alignment horizontal="center"/>
    </xf>
    <xf numFmtId="164" fontId="3" fillId="2" borderId="32" xfId="1" applyNumberFormat="1" applyFill="1" applyBorder="1" applyAlignment="1">
      <alignment horizontal="center"/>
    </xf>
    <xf numFmtId="0" fontId="3" fillId="0" borderId="33" xfId="2" applyBorder="1" applyAlignment="1">
      <alignment horizontal="center"/>
    </xf>
    <xf numFmtId="164" fontId="19" fillId="4" borderId="65" xfId="2" applyNumberFormat="1" applyFont="1" applyFill="1" applyBorder="1" applyAlignment="1">
      <alignment horizontal="center"/>
    </xf>
    <xf numFmtId="164" fontId="1" fillId="0" borderId="52" xfId="1" applyNumberFormat="1" applyFont="1" applyBorder="1" applyAlignment="1">
      <alignment horizontal="center"/>
    </xf>
    <xf numFmtId="0" fontId="3" fillId="0" borderId="42" xfId="2" applyBorder="1" applyAlignment="1">
      <alignment horizontal="center"/>
    </xf>
    <xf numFmtId="164" fontId="19" fillId="4" borderId="39" xfId="2" applyNumberFormat="1" applyFont="1" applyFill="1" applyBorder="1" applyAlignment="1">
      <alignment horizontal="center"/>
    </xf>
    <xf numFmtId="164" fontId="1" fillId="0" borderId="67" xfId="1" quotePrefix="1" applyNumberFormat="1" applyFont="1" applyBorder="1" applyAlignment="1">
      <alignment horizontal="center"/>
    </xf>
    <xf numFmtId="164" fontId="19" fillId="4" borderId="78" xfId="1" quotePrefix="1" applyNumberFormat="1" applyFont="1" applyFill="1" applyBorder="1" applyAlignment="1">
      <alignment horizontal="center"/>
    </xf>
    <xf numFmtId="164" fontId="19" fillId="4" borderId="43" xfId="2" applyNumberFormat="1" applyFont="1" applyFill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4" fontId="1" fillId="0" borderId="6" xfId="1" quotePrefix="1" applyNumberFormat="1" applyFont="1" applyBorder="1" applyAlignment="1">
      <alignment horizontal="center"/>
    </xf>
    <xf numFmtId="164" fontId="19" fillId="4" borderId="67" xfId="1" quotePrefix="1" applyNumberFormat="1" applyFont="1" applyFill="1" applyBorder="1" applyAlignment="1">
      <alignment horizontal="center"/>
    </xf>
    <xf numFmtId="164" fontId="19" fillId="4" borderId="12" xfId="2" applyNumberFormat="1" applyFont="1" applyFill="1" applyBorder="1" applyAlignment="1">
      <alignment horizontal="center"/>
    </xf>
    <xf numFmtId="164" fontId="10" fillId="0" borderId="8" xfId="1" applyNumberFormat="1" applyFont="1" applyBorder="1" applyAlignment="1">
      <alignment horizontal="center"/>
    </xf>
    <xf numFmtId="164" fontId="10" fillId="0" borderId="52" xfId="1" applyNumberFormat="1" applyFont="1" applyBorder="1" applyAlignment="1">
      <alignment horizontal="center"/>
    </xf>
    <xf numFmtId="164" fontId="8" fillId="0" borderId="52" xfId="1" quotePrefix="1" applyNumberFormat="1" applyFont="1" applyBorder="1" applyAlignment="1">
      <alignment horizontal="center"/>
    </xf>
    <xf numFmtId="164" fontId="20" fillId="4" borderId="78" xfId="1" quotePrefix="1" applyNumberFormat="1" applyFont="1" applyFill="1" applyBorder="1" applyAlignment="1">
      <alignment horizontal="center"/>
    </xf>
    <xf numFmtId="164" fontId="10" fillId="0" borderId="64" xfId="1" applyNumberFormat="1" applyFont="1" applyBorder="1" applyAlignment="1">
      <alignment horizontal="center"/>
    </xf>
    <xf numFmtId="164" fontId="19" fillId="4" borderId="69" xfId="1" quotePrefix="1" applyNumberFormat="1" applyFont="1" applyFill="1" applyBorder="1" applyAlignment="1">
      <alignment horizontal="center"/>
    </xf>
    <xf numFmtId="164" fontId="8" fillId="0" borderId="64" xfId="1" quotePrefix="1" applyNumberFormat="1" applyFont="1" applyBorder="1" applyAlignment="1">
      <alignment horizontal="center"/>
    </xf>
    <xf numFmtId="164" fontId="20" fillId="4" borderId="70" xfId="1" quotePrefix="1" applyNumberFormat="1" applyFont="1" applyFill="1" applyBorder="1" applyAlignment="1">
      <alignment horizontal="center"/>
    </xf>
    <xf numFmtId="164" fontId="8" fillId="0" borderId="69" xfId="1" applyNumberFormat="1" applyFont="1" applyBorder="1" applyAlignment="1">
      <alignment horizontal="center"/>
    </xf>
    <xf numFmtId="164" fontId="1" fillId="0" borderId="32" xfId="1" quotePrefix="1" applyNumberFormat="1" applyFont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79" xfId="1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19" fillId="4" borderId="9" xfId="1" quotePrefix="1" applyNumberFormat="1" applyFont="1" applyFill="1" applyBorder="1" applyAlignment="1">
      <alignment horizontal="center"/>
    </xf>
    <xf numFmtId="164" fontId="7" fillId="0" borderId="67" xfId="1" applyNumberFormat="1" applyFont="1" applyBorder="1" applyAlignment="1">
      <alignment horizontal="center"/>
    </xf>
    <xf numFmtId="164" fontId="7" fillId="0" borderId="69" xfId="1" applyNumberFormat="1" applyFont="1" applyBorder="1" applyAlignment="1">
      <alignment horizontal="center"/>
    </xf>
    <xf numFmtId="164" fontId="19" fillId="4" borderId="50" xfId="1" quotePrefix="1" applyNumberFormat="1" applyFont="1" applyFill="1" applyBorder="1" applyAlignment="1">
      <alignment horizontal="center"/>
    </xf>
    <xf numFmtId="164" fontId="1" fillId="0" borderId="64" xfId="1" applyNumberFormat="1" applyFont="1" applyBorder="1" applyAlignment="1">
      <alignment horizontal="center"/>
    </xf>
    <xf numFmtId="164" fontId="19" fillId="4" borderId="70" xfId="1" quotePrefix="1" applyNumberFormat="1" applyFont="1" applyFill="1" applyBorder="1" applyAlignment="1">
      <alignment horizontal="center"/>
    </xf>
    <xf numFmtId="164" fontId="18" fillId="0" borderId="49" xfId="1" applyNumberFormat="1" applyFont="1" applyBorder="1" applyAlignment="1">
      <alignment horizontal="center"/>
    </xf>
    <xf numFmtId="164" fontId="15" fillId="0" borderId="35" xfId="1" quotePrefix="1" applyNumberFormat="1" applyFont="1" applyBorder="1" applyAlignment="1">
      <alignment horizontal="center"/>
    </xf>
    <xf numFmtId="164" fontId="7" fillId="0" borderId="49" xfId="1" quotePrefix="1" applyNumberFormat="1" applyFont="1" applyBorder="1" applyAlignment="1">
      <alignment horizontal="center"/>
    </xf>
    <xf numFmtId="164" fontId="7" fillId="5" borderId="49" xfId="1" quotePrefix="1" applyNumberFormat="1" applyFont="1" applyFill="1" applyBorder="1" applyAlignment="1">
      <alignment horizontal="center"/>
    </xf>
    <xf numFmtId="164" fontId="20" fillId="4" borderId="65" xfId="1" quotePrefix="1" applyNumberFormat="1" applyFont="1" applyFill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64" fontId="18" fillId="0" borderId="3" xfId="1" applyNumberFormat="1" applyFont="1" applyBorder="1" applyAlignment="1">
      <alignment horizontal="center"/>
    </xf>
    <xf numFmtId="164" fontId="1" fillId="0" borderId="8" xfId="1" quotePrefix="1" applyNumberFormat="1" applyFont="1" applyBorder="1" applyAlignment="1">
      <alignment horizontal="center"/>
    </xf>
    <xf numFmtId="164" fontId="7" fillId="0" borderId="3" xfId="1" quotePrefix="1" applyNumberFormat="1" applyFont="1" applyBorder="1" applyAlignment="1">
      <alignment horizontal="center"/>
    </xf>
    <xf numFmtId="164" fontId="1" fillId="5" borderId="8" xfId="1" quotePrefix="1" applyNumberFormat="1" applyFont="1" applyFill="1" applyBorder="1" applyAlignment="1">
      <alignment horizontal="center"/>
    </xf>
    <xf numFmtId="164" fontId="7" fillId="5" borderId="3" xfId="1" quotePrefix="1" applyNumberFormat="1" applyFont="1" applyFill="1" applyBorder="1" applyAlignment="1">
      <alignment horizontal="center"/>
    </xf>
    <xf numFmtId="164" fontId="8" fillId="5" borderId="51" xfId="1" applyNumberFormat="1" applyFont="1" applyFill="1" applyBorder="1" applyAlignment="1">
      <alignment horizontal="center"/>
    </xf>
    <xf numFmtId="164" fontId="21" fillId="5" borderId="49" xfId="1" applyNumberFormat="1" applyFont="1" applyFill="1" applyBorder="1" applyAlignment="1">
      <alignment horizontal="center"/>
    </xf>
    <xf numFmtId="164" fontId="8" fillId="0" borderId="51" xfId="1" quotePrefix="1" applyNumberFormat="1" applyFont="1" applyBorder="1" applyAlignment="1">
      <alignment horizontal="center"/>
    </xf>
    <xf numFmtId="164" fontId="20" fillId="4" borderId="65" xfId="1" applyNumberFormat="1" applyFont="1" applyFill="1" applyBorder="1" applyAlignment="1">
      <alignment horizontal="center"/>
    </xf>
    <xf numFmtId="164" fontId="10" fillId="5" borderId="51" xfId="1" quotePrefix="1" applyNumberFormat="1" applyFont="1" applyFill="1" applyBorder="1" applyAlignment="1">
      <alignment horizontal="center"/>
    </xf>
    <xf numFmtId="164" fontId="11" fillId="5" borderId="49" xfId="1" applyNumberFormat="1" applyFont="1" applyFill="1" applyBorder="1" applyAlignment="1">
      <alignment horizontal="center"/>
    </xf>
    <xf numFmtId="164" fontId="8" fillId="5" borderId="8" xfId="1" applyNumberFormat="1" applyFont="1" applyFill="1" applyBorder="1" applyAlignment="1">
      <alignment horizontal="center"/>
    </xf>
    <xf numFmtId="164" fontId="21" fillId="5" borderId="3" xfId="1" applyNumberFormat="1" applyFont="1" applyFill="1" applyBorder="1" applyAlignment="1">
      <alignment horizontal="center"/>
    </xf>
    <xf numFmtId="164" fontId="22" fillId="2" borderId="57" xfId="1" applyNumberFormat="1" applyFont="1" applyFill="1" applyBorder="1" applyAlignment="1">
      <alignment horizontal="center"/>
    </xf>
    <xf numFmtId="164" fontId="10" fillId="5" borderId="35" xfId="1" applyNumberFormat="1" applyFont="1" applyFill="1" applyBorder="1" applyAlignment="1">
      <alignment horizontal="center"/>
    </xf>
    <xf numFmtId="164" fontId="8" fillId="5" borderId="54" xfId="1" applyNumberFormat="1" applyFont="1" applyFill="1" applyBorder="1" applyAlignment="1">
      <alignment horizontal="center"/>
    </xf>
    <xf numFmtId="164" fontId="1" fillId="5" borderId="28" xfId="1" applyNumberFormat="1" applyFont="1" applyFill="1" applyBorder="1" applyAlignment="1">
      <alignment horizontal="center"/>
    </xf>
    <xf numFmtId="164" fontId="1" fillId="5" borderId="40" xfId="1" applyNumberFormat="1" applyFont="1" applyFill="1" applyBorder="1" applyAlignment="1">
      <alignment horizontal="center"/>
    </xf>
    <xf numFmtId="164" fontId="1" fillId="5" borderId="25" xfId="1" applyNumberFormat="1" applyFont="1" applyFill="1" applyBorder="1" applyAlignment="1">
      <alignment horizontal="center"/>
    </xf>
    <xf numFmtId="164" fontId="10" fillId="5" borderId="54" xfId="1" applyNumberFormat="1" applyFont="1" applyFill="1" applyBorder="1" applyAlignment="1">
      <alignment horizontal="center"/>
    </xf>
    <xf numFmtId="164" fontId="1" fillId="5" borderId="40" xfId="1" quotePrefix="1" applyNumberFormat="1" applyFont="1" applyFill="1" applyBorder="1" applyAlignment="1">
      <alignment horizontal="center"/>
    </xf>
    <xf numFmtId="164" fontId="1" fillId="5" borderId="25" xfId="1" quotePrefix="1" applyNumberFormat="1" applyFont="1" applyFill="1" applyBorder="1" applyAlignment="1">
      <alignment horizontal="center"/>
    </xf>
    <xf numFmtId="164" fontId="1" fillId="5" borderId="44" xfId="1" applyNumberFormat="1" applyFont="1" applyFill="1" applyBorder="1" applyAlignment="1">
      <alignment horizontal="center"/>
    </xf>
    <xf numFmtId="164" fontId="8" fillId="5" borderId="33" xfId="1" quotePrefix="1" applyNumberFormat="1" applyFont="1" applyFill="1" applyBorder="1" applyAlignment="1">
      <alignment horizontal="center"/>
    </xf>
    <xf numFmtId="164" fontId="10" fillId="5" borderId="42" xfId="1" quotePrefix="1" applyNumberFormat="1" applyFont="1" applyFill="1" applyBorder="1" applyAlignment="1">
      <alignment horizontal="center"/>
    </xf>
    <xf numFmtId="164" fontId="1" fillId="5" borderId="44" xfId="1" quotePrefix="1" applyNumberFormat="1" applyFont="1" applyFill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164" fontId="11" fillId="0" borderId="48" xfId="1" applyNumberFormat="1" applyFont="1" applyBorder="1" applyAlignment="1">
      <alignment horizontal="center"/>
    </xf>
    <xf numFmtId="164" fontId="11" fillId="0" borderId="67" xfId="1" applyNumberFormat="1" applyFont="1" applyBorder="1" applyAlignment="1">
      <alignment horizontal="center"/>
    </xf>
    <xf numFmtId="164" fontId="7" fillId="0" borderId="17" xfId="1" applyNumberFormat="1" applyFont="1" applyBorder="1" applyAlignment="1">
      <alignment horizontal="center"/>
    </xf>
    <xf numFmtId="164" fontId="11" fillId="0" borderId="69" xfId="1" applyNumberFormat="1" applyFont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164" fontId="20" fillId="4" borderId="66" xfId="1" quotePrefix="1" applyNumberFormat="1" applyFont="1" applyFill="1" applyBorder="1" applyAlignment="1">
      <alignment horizontal="center"/>
    </xf>
    <xf numFmtId="164" fontId="8" fillId="5" borderId="37" xfId="1" quotePrefix="1" applyNumberFormat="1" applyFont="1" applyFill="1" applyBorder="1" applyAlignment="1">
      <alignment horizontal="center"/>
    </xf>
    <xf numFmtId="164" fontId="19" fillId="4" borderId="80" xfId="1" quotePrefix="1" applyNumberFormat="1" applyFont="1" applyFill="1" applyBorder="1" applyAlignment="1">
      <alignment horizontal="center"/>
    </xf>
    <xf numFmtId="164" fontId="1" fillId="5" borderId="41" xfId="1" quotePrefix="1" applyNumberFormat="1" applyFont="1" applyFill="1" applyBorder="1" applyAlignment="1">
      <alignment horizontal="center"/>
    </xf>
    <xf numFmtId="164" fontId="19" fillId="4" borderId="24" xfId="1" quotePrefix="1" applyNumberFormat="1" applyFont="1" applyFill="1" applyBorder="1" applyAlignment="1">
      <alignment horizontal="center"/>
    </xf>
    <xf numFmtId="164" fontId="19" fillId="4" borderId="81" xfId="1" quotePrefix="1" applyNumberFormat="1" applyFont="1" applyFill="1" applyBorder="1" applyAlignment="1">
      <alignment horizontal="center"/>
    </xf>
    <xf numFmtId="0" fontId="23" fillId="0" borderId="2" xfId="1" applyFont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0" fontId="24" fillId="4" borderId="22" xfId="1" applyFont="1" applyFill="1" applyBorder="1" applyAlignment="1">
      <alignment horizontal="center" vertical="center" wrapText="1"/>
    </xf>
    <xf numFmtId="0" fontId="19" fillId="4" borderId="7" xfId="2" applyFont="1" applyFill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20" fillId="4" borderId="50" xfId="1" quotePrefix="1" applyNumberFormat="1" applyFont="1" applyFill="1" applyBorder="1" applyAlignment="1">
      <alignment horizontal="center"/>
    </xf>
    <xf numFmtId="164" fontId="8" fillId="0" borderId="49" xfId="1" applyNumberFormat="1" applyFont="1" applyBorder="1" applyAlignment="1">
      <alignment horizontal="center"/>
    </xf>
    <xf numFmtId="164" fontId="25" fillId="4" borderId="81" xfId="1" quotePrefix="1" applyNumberFormat="1" applyFont="1" applyFill="1" applyBorder="1" applyAlignment="1">
      <alignment horizontal="center"/>
    </xf>
    <xf numFmtId="164" fontId="26" fillId="4" borderId="34" xfId="1" quotePrefix="1" applyNumberFormat="1" applyFont="1" applyFill="1" applyBorder="1" applyAlignment="1">
      <alignment horizontal="center"/>
    </xf>
    <xf numFmtId="164" fontId="25" fillId="4" borderId="66" xfId="1" quotePrefix="1" applyNumberFormat="1" applyFont="1" applyFill="1" applyBorder="1" applyAlignment="1">
      <alignment horizontal="center"/>
    </xf>
    <xf numFmtId="164" fontId="26" fillId="4" borderId="39" xfId="1" quotePrefix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15" fillId="5" borderId="33" xfId="1" quotePrefix="1" applyNumberFormat="1" applyFont="1" applyFill="1" applyBorder="1" applyAlignment="1">
      <alignment horizontal="center"/>
    </xf>
    <xf numFmtId="164" fontId="3" fillId="2" borderId="0" xfId="1" applyNumberFormat="1" applyFill="1" applyAlignment="1">
      <alignment horizontal="center"/>
    </xf>
    <xf numFmtId="164" fontId="18" fillId="0" borderId="1" xfId="1" applyNumberFormat="1" applyFont="1" applyBorder="1" applyAlignment="1">
      <alignment horizontal="center"/>
    </xf>
    <xf numFmtId="164" fontId="19" fillId="4" borderId="66" xfId="1" quotePrefix="1" applyNumberFormat="1" applyFont="1" applyFill="1" applyBorder="1" applyAlignment="1">
      <alignment horizontal="center"/>
    </xf>
    <xf numFmtId="164" fontId="15" fillId="5" borderId="38" xfId="1" quotePrefix="1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/>
    </xf>
    <xf numFmtId="164" fontId="1" fillId="5" borderId="29" xfId="1" quotePrefix="1" applyNumberFormat="1" applyFont="1" applyFill="1" applyBorder="1" applyAlignment="1">
      <alignment horizontal="center"/>
    </xf>
    <xf numFmtId="164" fontId="7" fillId="0" borderId="60" xfId="1" quotePrefix="1" applyNumberFormat="1" applyFont="1" applyBorder="1" applyAlignment="1">
      <alignment horizontal="center"/>
    </xf>
    <xf numFmtId="164" fontId="19" fillId="4" borderId="27" xfId="1" quotePrefix="1" applyNumberFormat="1" applyFont="1" applyFill="1" applyBorder="1" applyAlignment="1">
      <alignment horizontal="center"/>
    </xf>
    <xf numFmtId="164" fontId="1" fillId="5" borderId="26" xfId="1" quotePrefix="1" applyNumberFormat="1" applyFont="1" applyFill="1" applyBorder="1" applyAlignment="1">
      <alignment horizontal="center"/>
    </xf>
    <xf numFmtId="164" fontId="7" fillId="5" borderId="60" xfId="1" quotePrefix="1" applyNumberFormat="1" applyFont="1" applyFill="1" applyBorder="1" applyAlignment="1">
      <alignment horizontal="center"/>
    </xf>
    <xf numFmtId="164" fontId="20" fillId="4" borderId="27" xfId="1" quotePrefix="1" applyNumberFormat="1" applyFont="1" applyFill="1" applyBorder="1" applyAlignment="1">
      <alignment horizontal="center"/>
    </xf>
    <xf numFmtId="164" fontId="21" fillId="0" borderId="49" xfId="1" applyNumberFormat="1" applyFont="1" applyBorder="1" applyAlignment="1">
      <alignment horizontal="center"/>
    </xf>
    <xf numFmtId="164" fontId="20" fillId="4" borderId="81" xfId="1" quotePrefix="1" applyNumberFormat="1" applyFont="1" applyFill="1" applyBorder="1" applyAlignment="1">
      <alignment horizontal="center"/>
    </xf>
    <xf numFmtId="164" fontId="20" fillId="4" borderId="34" xfId="1" applyNumberFormat="1" applyFont="1" applyFill="1" applyBorder="1" applyAlignment="1">
      <alignment horizontal="center"/>
    </xf>
    <xf numFmtId="164" fontId="21" fillId="0" borderId="1" xfId="1" applyNumberFormat="1" applyFont="1" applyBorder="1" applyAlignment="1">
      <alignment horizontal="center"/>
    </xf>
    <xf numFmtId="164" fontId="20" fillId="4" borderId="39" xfId="1" applyNumberFormat="1" applyFont="1" applyFill="1" applyBorder="1" applyAlignment="1">
      <alignment horizontal="center"/>
    </xf>
    <xf numFmtId="164" fontId="8" fillId="5" borderId="38" xfId="1" quotePrefix="1" applyNumberFormat="1" applyFont="1" applyFill="1" applyBorder="1" applyAlignment="1">
      <alignment horizontal="center"/>
    </xf>
    <xf numFmtId="164" fontId="3" fillId="2" borderId="5" xfId="1" applyNumberFormat="1" applyFill="1" applyBorder="1" applyAlignment="1">
      <alignment horizontal="left"/>
    </xf>
    <xf numFmtId="164" fontId="3" fillId="0" borderId="35" xfId="1" applyNumberFormat="1" applyBorder="1" applyAlignment="1">
      <alignment horizontal="center"/>
    </xf>
    <xf numFmtId="164" fontId="3" fillId="5" borderId="33" xfId="1" quotePrefix="1" applyNumberFormat="1" applyFill="1" applyBorder="1" applyAlignment="1">
      <alignment horizontal="center"/>
    </xf>
    <xf numFmtId="164" fontId="8" fillId="5" borderId="35" xfId="1" applyNumberFormat="1" applyFont="1" applyFill="1" applyBorder="1" applyAlignment="1">
      <alignment horizontal="center"/>
    </xf>
    <xf numFmtId="164" fontId="10" fillId="5" borderId="33" xfId="1" quotePrefix="1" applyNumberFormat="1" applyFont="1" applyFill="1" applyBorder="1" applyAlignment="1">
      <alignment horizontal="center"/>
    </xf>
    <xf numFmtId="164" fontId="8" fillId="0" borderId="1" xfId="1" quotePrefix="1" applyNumberFormat="1" applyFont="1" applyBorder="1" applyAlignment="1">
      <alignment horizontal="center"/>
    </xf>
    <xf numFmtId="164" fontId="1" fillId="5" borderId="41" xfId="1" applyNumberFormat="1" applyFont="1" applyFill="1" applyBorder="1" applyAlignment="1">
      <alignment horizontal="center"/>
    </xf>
    <xf numFmtId="164" fontId="15" fillId="5" borderId="35" xfId="1" quotePrefix="1" applyNumberFormat="1" applyFont="1" applyFill="1" applyBorder="1" applyAlignment="1">
      <alignment horizontal="center"/>
    </xf>
    <xf numFmtId="164" fontId="8" fillId="5" borderId="37" xfId="1" applyNumberFormat="1" applyFont="1" applyFill="1" applyBorder="1" applyAlignment="1">
      <alignment horizontal="center"/>
    </xf>
    <xf numFmtId="164" fontId="21" fillId="5" borderId="1" xfId="1" applyNumberFormat="1" applyFont="1" applyFill="1" applyBorder="1" applyAlignment="1">
      <alignment horizontal="center"/>
    </xf>
    <xf numFmtId="164" fontId="15" fillId="5" borderId="37" xfId="1" quotePrefix="1" applyNumberFormat="1" applyFont="1" applyFill="1" applyBorder="1" applyAlignment="1">
      <alignment horizontal="center"/>
    </xf>
    <xf numFmtId="164" fontId="8" fillId="5" borderId="35" xfId="1" quotePrefix="1" applyNumberFormat="1" applyFont="1" applyFill="1" applyBorder="1" applyAlignment="1">
      <alignment horizontal="center"/>
    </xf>
    <xf numFmtId="164" fontId="3" fillId="0" borderId="5" xfId="1" applyNumberFormat="1" applyBorder="1"/>
    <xf numFmtId="164" fontId="3" fillId="0" borderId="6" xfId="1" applyNumberFormat="1" applyBorder="1"/>
    <xf numFmtId="164" fontId="3" fillId="0" borderId="7" xfId="1" applyNumberFormat="1" applyBorder="1"/>
    <xf numFmtId="164" fontId="3" fillId="0" borderId="8" xfId="1" applyNumberFormat="1" applyBorder="1"/>
    <xf numFmtId="164" fontId="3" fillId="0" borderId="0" xfId="1" applyNumberFormat="1"/>
    <xf numFmtId="164" fontId="3" fillId="0" borderId="9" xfId="1" applyNumberFormat="1" applyBorder="1"/>
    <xf numFmtId="0" fontId="2" fillId="0" borderId="19" xfId="1" applyFont="1" applyBorder="1" applyAlignment="1">
      <alignment horizontal="center" vertical="center"/>
    </xf>
    <xf numFmtId="0" fontId="3" fillId="0" borderId="20" xfId="1" applyBorder="1" applyAlignment="1">
      <alignment vertical="center"/>
    </xf>
    <xf numFmtId="0" fontId="3" fillId="0" borderId="21" xfId="1" applyBorder="1" applyAlignment="1">
      <alignment vertical="center"/>
    </xf>
    <xf numFmtId="16" fontId="2" fillId="0" borderId="5" xfId="1" applyNumberFormat="1" applyFont="1" applyBorder="1" applyAlignment="1">
      <alignment horizontal="center" vertical="center" wrapText="1"/>
    </xf>
    <xf numFmtId="0" fontId="3" fillId="0" borderId="6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9" xfId="1" applyBorder="1" applyAlignment="1">
      <alignment horizontal="center" vertical="center"/>
    </xf>
    <xf numFmtId="164" fontId="3" fillId="0" borderId="10" xfId="1" applyNumberFormat="1" applyBorder="1"/>
    <xf numFmtId="164" fontId="3" fillId="0" borderId="11" xfId="1" applyNumberFormat="1" applyBorder="1"/>
    <xf numFmtId="164" fontId="3" fillId="0" borderId="12" xfId="1" applyNumberFormat="1" applyBorder="1"/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0" fontId="19" fillId="4" borderId="9" xfId="2" applyFont="1" applyFill="1" applyBorder="1" applyAlignment="1">
      <alignment horizontal="center"/>
    </xf>
    <xf numFmtId="164" fontId="1" fillId="0" borderId="0" xfId="1" applyNumberFormat="1" applyFont="1" applyAlignment="1">
      <alignment horizontal="center"/>
    </xf>
  </cellXfs>
  <cellStyles count="3">
    <cellStyle name="Normal" xfId="0" builtinId="0"/>
    <cellStyle name="Normal 2" xfId="2" xr:uid="{BC34666A-EC65-4043-B4E9-7F2A91975A94}"/>
    <cellStyle name="Normal_Sheet1" xfId="1" xr:uid="{DFC529BC-2CD0-4E7D-AFCA-6D504FFA64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DB07-AFCF-45AF-8F70-34069EB7011F}">
  <dimension ref="A1:J66"/>
  <sheetViews>
    <sheetView tabSelected="1" workbookViewId="0">
      <selection activeCell="V18" sqref="V18"/>
    </sheetView>
  </sheetViews>
  <sheetFormatPr defaultColWidth="8.77734375" defaultRowHeight="14.4"/>
  <cols>
    <col min="1" max="1" width="30" bestFit="1" customWidth="1"/>
    <col min="2" max="2" width="6.6640625" bestFit="1" customWidth="1"/>
    <col min="3" max="3" width="11" customWidth="1"/>
    <col min="4" max="4" width="5.44140625" bestFit="1" customWidth="1"/>
    <col min="5" max="5" width="6.6640625" bestFit="1" customWidth="1"/>
    <col min="6" max="6" width="10.6640625" customWidth="1"/>
    <col min="7" max="7" width="5.44140625" bestFit="1" customWidth="1"/>
    <col min="8" max="8" width="6.6640625" bestFit="1" customWidth="1"/>
    <col min="9" max="9" width="11.33203125" customWidth="1"/>
    <col min="10" max="10" width="5.44140625" bestFit="1" customWidth="1"/>
  </cols>
  <sheetData>
    <row r="1" spans="1:10" ht="15" thickBot="1"/>
    <row r="2" spans="1:10">
      <c r="A2" s="458" t="s">
        <v>0</v>
      </c>
      <c r="B2" s="461" t="s">
        <v>43</v>
      </c>
      <c r="C2" s="462"/>
      <c r="D2" s="463"/>
      <c r="E2" s="461" t="s">
        <v>44</v>
      </c>
      <c r="F2" s="462"/>
      <c r="G2" s="463"/>
      <c r="H2" s="461" t="s">
        <v>45</v>
      </c>
      <c r="I2" s="462"/>
      <c r="J2" s="463"/>
    </row>
    <row r="3" spans="1:10">
      <c r="A3" s="459"/>
      <c r="B3" s="464"/>
      <c r="C3" s="465"/>
      <c r="D3" s="466"/>
      <c r="E3" s="464"/>
      <c r="F3" s="465"/>
      <c r="G3" s="466"/>
      <c r="H3" s="464"/>
      <c r="I3" s="465"/>
      <c r="J3" s="466"/>
    </row>
    <row r="4" spans="1:10" ht="40.200000000000003" thickBot="1">
      <c r="A4" s="460"/>
      <c r="B4" s="1" t="s">
        <v>29</v>
      </c>
      <c r="C4" s="1" t="s">
        <v>30</v>
      </c>
      <c r="D4" s="2" t="s">
        <v>31</v>
      </c>
      <c r="E4" s="3" t="s">
        <v>29</v>
      </c>
      <c r="F4" s="1" t="s">
        <v>30</v>
      </c>
      <c r="G4" s="2" t="s">
        <v>31</v>
      </c>
      <c r="H4" s="3" t="s">
        <v>29</v>
      </c>
      <c r="I4" s="1" t="s">
        <v>30</v>
      </c>
      <c r="J4" s="2" t="s">
        <v>31</v>
      </c>
    </row>
    <row r="5" spans="1:10" ht="15" thickBot="1">
      <c r="A5" s="4" t="s">
        <v>4</v>
      </c>
      <c r="B5" s="5">
        <v>5.4662222413249664</v>
      </c>
      <c r="C5" s="6"/>
      <c r="D5" s="7"/>
      <c r="E5" s="5">
        <v>2.1685764876470923</v>
      </c>
      <c r="F5" s="6"/>
      <c r="G5" s="7"/>
      <c r="H5" s="8">
        <v>9.6719358045732147</v>
      </c>
      <c r="I5" s="6"/>
      <c r="J5" s="7"/>
    </row>
    <row r="6" spans="1:10">
      <c r="A6" s="9" t="s">
        <v>46</v>
      </c>
      <c r="B6" s="10"/>
      <c r="C6" s="11"/>
      <c r="D6" s="12"/>
      <c r="E6" s="13">
        <v>8.1963638391612292</v>
      </c>
      <c r="F6" s="11"/>
      <c r="G6" s="14"/>
      <c r="H6" s="15"/>
      <c r="I6" s="11"/>
      <c r="J6" s="16"/>
    </row>
    <row r="7" spans="1:10" ht="15" thickBot="1">
      <c r="A7" s="17" t="s">
        <v>32</v>
      </c>
      <c r="B7" s="18"/>
      <c r="C7" s="19"/>
      <c r="D7" s="20"/>
      <c r="E7" s="21">
        <v>8.1963638391612292</v>
      </c>
      <c r="F7" s="19"/>
      <c r="G7" s="20"/>
      <c r="H7" s="22"/>
      <c r="I7" s="19"/>
      <c r="J7" s="20"/>
    </row>
    <row r="8" spans="1:10">
      <c r="A8" s="9" t="s">
        <v>33</v>
      </c>
      <c r="B8" s="23">
        <v>4.9800853892661676</v>
      </c>
      <c r="C8" s="24"/>
      <c r="D8" s="25"/>
      <c r="E8" s="26">
        <v>0.52317215994646149</v>
      </c>
      <c r="F8" s="27"/>
      <c r="G8" s="25"/>
      <c r="H8" s="28"/>
      <c r="I8" s="27"/>
      <c r="J8" s="29"/>
    </row>
    <row r="9" spans="1:10" ht="15" thickBot="1">
      <c r="A9" s="17" t="s">
        <v>34</v>
      </c>
      <c r="B9" s="30">
        <v>4.9800853892661676</v>
      </c>
      <c r="C9" s="19"/>
      <c r="D9" s="20"/>
      <c r="E9" s="30">
        <v>0.52317215994646149</v>
      </c>
      <c r="F9" s="19"/>
      <c r="G9" s="20"/>
      <c r="H9" s="31"/>
      <c r="I9" s="32"/>
      <c r="J9" s="20"/>
    </row>
    <row r="10" spans="1:10">
      <c r="A10" s="33" t="s">
        <v>47</v>
      </c>
      <c r="B10" s="34"/>
      <c r="C10" s="27"/>
      <c r="D10" s="29"/>
      <c r="E10" s="34"/>
      <c r="F10" s="27"/>
      <c r="G10" s="29"/>
      <c r="H10" s="35">
        <v>3.9773895753444117</v>
      </c>
      <c r="I10" s="27"/>
      <c r="J10" s="29"/>
    </row>
    <row r="11" spans="1:10" ht="15" thickBot="1">
      <c r="A11" s="17" t="s">
        <v>36</v>
      </c>
      <c r="B11" s="18"/>
      <c r="C11" s="36"/>
      <c r="D11" s="37"/>
      <c r="E11" s="18"/>
      <c r="F11" s="36"/>
      <c r="G11" s="37"/>
      <c r="H11" s="38">
        <v>3.9773895753444117</v>
      </c>
      <c r="I11" s="36"/>
      <c r="J11" s="37"/>
    </row>
    <row r="12" spans="1:10" ht="15" thickBot="1">
      <c r="A12" s="17" t="s">
        <v>48</v>
      </c>
      <c r="B12" s="5"/>
      <c r="C12" s="6"/>
      <c r="D12" s="7"/>
      <c r="E12" s="5"/>
      <c r="F12" s="6"/>
      <c r="G12" s="7"/>
      <c r="H12" s="39">
        <v>4.0299133645788956</v>
      </c>
      <c r="I12" s="6"/>
      <c r="J12" s="7"/>
    </row>
    <row r="13" spans="1:10" ht="15" thickBot="1">
      <c r="A13" s="4" t="s">
        <v>24</v>
      </c>
      <c r="B13" s="5"/>
      <c r="C13" s="6"/>
      <c r="D13" s="7"/>
      <c r="E13" s="5"/>
      <c r="F13" s="6"/>
      <c r="G13" s="7"/>
      <c r="H13" s="39">
        <v>7.8452492543672783</v>
      </c>
      <c r="I13" s="6"/>
      <c r="J13" s="7"/>
    </row>
    <row r="14" spans="1:10" ht="15" thickBot="1">
      <c r="A14" s="17" t="s">
        <v>49</v>
      </c>
      <c r="B14" s="5"/>
      <c r="C14" s="6"/>
      <c r="D14" s="7"/>
      <c r="E14" s="5"/>
      <c r="F14" s="6"/>
      <c r="G14" s="7"/>
      <c r="H14" s="39">
        <v>1.9798324101690103</v>
      </c>
      <c r="I14" s="6"/>
      <c r="J14" s="7"/>
    </row>
    <row r="15" spans="1:10" ht="15" thickBot="1">
      <c r="A15" s="4" t="s">
        <v>35</v>
      </c>
      <c r="B15" s="5"/>
      <c r="C15" s="6"/>
      <c r="D15" s="7"/>
      <c r="E15" s="5">
        <v>9.5811722714851388</v>
      </c>
      <c r="F15" s="6"/>
      <c r="G15" s="7"/>
      <c r="H15" s="39"/>
      <c r="I15" s="40"/>
      <c r="J15" s="7"/>
    </row>
    <row r="16" spans="1:10" ht="15" thickBot="1">
      <c r="A16" s="17" t="s">
        <v>11</v>
      </c>
      <c r="B16" s="5"/>
      <c r="C16" s="6"/>
      <c r="D16" s="7"/>
      <c r="E16" s="5">
        <v>2.2674273604372317</v>
      </c>
      <c r="F16" s="6"/>
      <c r="G16" s="7"/>
      <c r="H16" s="39">
        <v>7.7813378781423095E-2</v>
      </c>
      <c r="I16" s="6"/>
      <c r="J16" s="7"/>
    </row>
    <row r="17" spans="1:10">
      <c r="A17" s="9" t="s">
        <v>50</v>
      </c>
      <c r="B17" s="41"/>
      <c r="C17" s="42"/>
      <c r="D17" s="43"/>
      <c r="E17" s="41"/>
      <c r="F17" s="42"/>
      <c r="G17" s="43"/>
      <c r="H17" s="44">
        <v>9.0271268285754882</v>
      </c>
      <c r="I17" s="27"/>
      <c r="J17" s="29"/>
    </row>
    <row r="18" spans="1:10">
      <c r="A18" s="9" t="s">
        <v>38</v>
      </c>
      <c r="B18" s="13">
        <v>5.989645548583054</v>
      </c>
      <c r="C18" s="11"/>
      <c r="D18" s="14"/>
      <c r="E18" s="13">
        <v>0.1472589370364174</v>
      </c>
      <c r="F18" s="45"/>
      <c r="G18" s="14"/>
      <c r="H18" s="46">
        <v>3.0677460587984665E-2</v>
      </c>
      <c r="I18" s="11"/>
      <c r="J18" s="12"/>
    </row>
    <row r="19" spans="1:10" ht="15" thickBot="1">
      <c r="A19" s="17" t="s">
        <v>38</v>
      </c>
      <c r="B19" s="21">
        <v>5.989645548583054</v>
      </c>
      <c r="C19" s="36"/>
      <c r="D19" s="20"/>
      <c r="E19" s="21">
        <v>0.1472589370364174</v>
      </c>
      <c r="F19" s="36"/>
      <c r="G19" s="20"/>
      <c r="H19" s="47">
        <f>SUM(H17:H18)</f>
        <v>9.0578042891634727</v>
      </c>
      <c r="I19" s="36"/>
      <c r="J19" s="20"/>
    </row>
    <row r="20" spans="1:10" ht="15" thickBot="1">
      <c r="A20" s="17" t="s">
        <v>18</v>
      </c>
      <c r="B20" s="48"/>
      <c r="C20" s="49"/>
      <c r="D20" s="50"/>
      <c r="E20" s="5"/>
      <c r="F20" s="49"/>
      <c r="G20" s="50"/>
      <c r="H20" s="51">
        <v>3.0119130805283345</v>
      </c>
      <c r="I20" s="52"/>
      <c r="J20" s="7"/>
    </row>
    <row r="21" spans="1:10">
      <c r="A21" s="33" t="s">
        <v>51</v>
      </c>
      <c r="B21" s="53">
        <v>6.8120424654001539</v>
      </c>
      <c r="C21" s="24"/>
      <c r="D21" s="54"/>
      <c r="E21" s="55"/>
      <c r="F21" s="24"/>
      <c r="G21" s="56"/>
      <c r="H21" s="57"/>
      <c r="I21" s="24"/>
      <c r="J21" s="58"/>
    </row>
    <row r="22" spans="1:10" ht="15" thickBot="1">
      <c r="A22" s="17" t="s">
        <v>52</v>
      </c>
      <c r="B22" s="59">
        <v>6.8120424654001539</v>
      </c>
      <c r="C22" s="36"/>
      <c r="D22" s="20"/>
      <c r="E22" s="60"/>
      <c r="F22" s="61"/>
      <c r="G22" s="37"/>
      <c r="H22" s="47"/>
      <c r="I22" s="61"/>
      <c r="J22" s="37"/>
    </row>
    <row r="23" spans="1:10" ht="15" thickBot="1">
      <c r="A23" s="17" t="s">
        <v>8</v>
      </c>
      <c r="B23" s="5">
        <v>5.0574515029083926</v>
      </c>
      <c r="C23" s="6"/>
      <c r="D23" s="7"/>
      <c r="E23" s="51"/>
      <c r="F23" s="40"/>
      <c r="G23" s="7"/>
      <c r="H23" s="39"/>
      <c r="I23" s="40"/>
      <c r="J23" s="7"/>
    </row>
    <row r="24" spans="1:10" ht="15" thickBot="1">
      <c r="A24" s="17" t="s">
        <v>53</v>
      </c>
      <c r="B24" s="5"/>
      <c r="C24" s="6"/>
      <c r="D24" s="7"/>
      <c r="E24" s="51">
        <v>5.0390273827449672</v>
      </c>
      <c r="F24" s="6"/>
      <c r="G24" s="7"/>
      <c r="H24" s="39"/>
      <c r="I24" s="40"/>
      <c r="J24" s="7"/>
    </row>
    <row r="25" spans="1:10">
      <c r="A25" s="33" t="s">
        <v>3</v>
      </c>
      <c r="B25" s="34"/>
      <c r="C25" s="27"/>
      <c r="D25" s="29"/>
      <c r="E25" s="62">
        <v>2.3769533210640796</v>
      </c>
      <c r="F25" s="27"/>
      <c r="G25" s="29"/>
      <c r="H25" s="28"/>
      <c r="I25" s="27"/>
      <c r="J25" s="29"/>
    </row>
    <row r="26" spans="1:10">
      <c r="A26" s="9" t="s">
        <v>54</v>
      </c>
      <c r="B26" s="63"/>
      <c r="C26" s="11"/>
      <c r="D26" s="16"/>
      <c r="E26" s="13">
        <v>3.4688528247169712</v>
      </c>
      <c r="F26" s="11"/>
      <c r="G26" s="12"/>
      <c r="H26" s="64"/>
      <c r="I26" s="11"/>
      <c r="J26" s="16"/>
    </row>
    <row r="27" spans="1:10" ht="15" thickBot="1">
      <c r="A27" s="17" t="s">
        <v>3</v>
      </c>
      <c r="B27" s="65"/>
      <c r="C27" s="66"/>
      <c r="D27" s="67"/>
      <c r="E27" s="68">
        <f>SUM(E25:E26)</f>
        <v>5.8458061457810508</v>
      </c>
      <c r="F27" s="69"/>
      <c r="G27" s="20"/>
      <c r="H27" s="70"/>
      <c r="I27" s="66"/>
      <c r="J27" s="67"/>
    </row>
    <row r="28" spans="1:10" ht="15" thickBot="1">
      <c r="A28" s="71" t="s">
        <v>55</v>
      </c>
      <c r="B28" s="48"/>
      <c r="C28" s="40"/>
      <c r="D28" s="7"/>
      <c r="E28" s="51">
        <v>10.680938040265463</v>
      </c>
      <c r="F28" s="6"/>
      <c r="G28" s="7"/>
      <c r="H28" s="72"/>
      <c r="I28" s="40"/>
      <c r="J28" s="7"/>
    </row>
    <row r="29" spans="1:10" ht="15" thickBot="1">
      <c r="A29" s="17" t="s">
        <v>9</v>
      </c>
      <c r="B29" s="18">
        <v>5.1641064213874328</v>
      </c>
      <c r="C29" s="36"/>
      <c r="D29" s="7"/>
      <c r="E29" s="60"/>
      <c r="F29" s="61"/>
      <c r="G29" s="37"/>
      <c r="H29" s="73"/>
      <c r="I29" s="61"/>
      <c r="J29" s="37"/>
    </row>
    <row r="30" spans="1:10">
      <c r="A30" s="33" t="s">
        <v>56</v>
      </c>
      <c r="B30" s="41">
        <v>5.066047737757529</v>
      </c>
      <c r="C30" s="27"/>
      <c r="D30" s="43"/>
      <c r="E30" s="62"/>
      <c r="F30" s="42"/>
      <c r="G30" s="43"/>
      <c r="H30" s="42">
        <v>2.1474222411589264E-2</v>
      </c>
      <c r="I30" s="27"/>
      <c r="J30" s="29"/>
    </row>
    <row r="31" spans="1:10">
      <c r="A31" s="9" t="s">
        <v>57</v>
      </c>
      <c r="B31" s="74"/>
      <c r="C31" s="11"/>
      <c r="D31" s="16"/>
      <c r="E31" s="63"/>
      <c r="F31" s="11"/>
      <c r="G31" s="12"/>
      <c r="H31" s="75"/>
      <c r="I31" s="11"/>
      <c r="J31" s="16"/>
    </row>
    <row r="32" spans="1:10" ht="15" thickBot="1">
      <c r="A32" s="17" t="s">
        <v>56</v>
      </c>
      <c r="B32" s="76">
        <v>5.066047737757529</v>
      </c>
      <c r="C32" s="36"/>
      <c r="D32" s="37"/>
      <c r="E32" s="60"/>
      <c r="F32" s="61"/>
      <c r="G32" s="20"/>
      <c r="H32" s="77">
        <v>2.1474222411589264E-2</v>
      </c>
      <c r="I32" s="36"/>
      <c r="J32" s="37"/>
    </row>
    <row r="33" spans="1:10" ht="15" thickBot="1">
      <c r="A33" s="17" t="s">
        <v>58</v>
      </c>
      <c r="B33" s="5">
        <v>2.6606364079199976</v>
      </c>
      <c r="C33" s="36"/>
      <c r="D33" s="7"/>
      <c r="E33" s="60"/>
      <c r="F33" s="61"/>
      <c r="G33" s="37"/>
      <c r="H33" s="73"/>
      <c r="I33" s="61"/>
      <c r="J33" s="37"/>
    </row>
    <row r="34" spans="1:10" ht="15" thickBot="1">
      <c r="A34" s="17" t="s">
        <v>1</v>
      </c>
      <c r="B34" s="18">
        <v>2.9026619673916159</v>
      </c>
      <c r="C34" s="36"/>
      <c r="D34" s="7"/>
      <c r="E34" s="60"/>
      <c r="F34" s="61"/>
      <c r="G34" s="37"/>
      <c r="H34" s="73"/>
      <c r="I34" s="61"/>
      <c r="J34" s="37"/>
    </row>
    <row r="35" spans="1:10" ht="15" thickBot="1">
      <c r="A35" s="17" t="s">
        <v>20</v>
      </c>
      <c r="B35" s="18"/>
      <c r="C35" s="36"/>
      <c r="D35" s="37"/>
      <c r="E35" s="60">
        <v>1.8920436673916685</v>
      </c>
      <c r="F35" s="36"/>
      <c r="G35" s="7"/>
      <c r="H35" s="73"/>
      <c r="I35" s="61"/>
      <c r="J35" s="37"/>
    </row>
    <row r="36" spans="1:10">
      <c r="A36" s="33" t="s">
        <v>59</v>
      </c>
      <c r="B36" s="34"/>
      <c r="C36" s="27"/>
      <c r="D36" s="29"/>
      <c r="E36" s="78"/>
      <c r="F36" s="27"/>
      <c r="G36" s="29"/>
      <c r="H36" s="42">
        <v>10.328078397954837</v>
      </c>
      <c r="I36" s="27"/>
      <c r="J36" s="29"/>
    </row>
    <row r="37" spans="1:10">
      <c r="A37" s="9" t="s">
        <v>60</v>
      </c>
      <c r="B37" s="10"/>
      <c r="C37" s="11"/>
      <c r="D37" s="16"/>
      <c r="E37" s="63"/>
      <c r="F37" s="11"/>
      <c r="G37" s="16"/>
      <c r="H37" s="45">
        <v>7.943871609146429</v>
      </c>
      <c r="I37" s="11"/>
      <c r="J37" s="16"/>
    </row>
    <row r="38" spans="1:10">
      <c r="A38" s="9" t="s">
        <v>61</v>
      </c>
      <c r="B38" s="10"/>
      <c r="C38" s="11"/>
      <c r="D38" s="16"/>
      <c r="E38" s="63"/>
      <c r="F38" s="11"/>
      <c r="G38" s="16"/>
      <c r="H38" s="64"/>
      <c r="I38" s="11"/>
      <c r="J38" s="12"/>
    </row>
    <row r="39" spans="1:10" ht="15" thickBot="1">
      <c r="A39" s="17" t="s">
        <v>37</v>
      </c>
      <c r="B39" s="38"/>
      <c r="C39" s="32"/>
      <c r="D39" s="20"/>
      <c r="E39" s="30"/>
      <c r="F39" s="19"/>
      <c r="G39" s="20"/>
      <c r="H39" s="22">
        <f>SUM(H36:H37)</f>
        <v>18.271950007101267</v>
      </c>
      <c r="I39" s="19"/>
      <c r="J39" s="20"/>
    </row>
    <row r="40" spans="1:10">
      <c r="A40" s="33" t="s">
        <v>2</v>
      </c>
      <c r="B40" s="79"/>
      <c r="C40" s="80"/>
      <c r="D40" s="29"/>
      <c r="E40" s="81">
        <v>0.11780714962913393</v>
      </c>
      <c r="F40" s="82"/>
      <c r="G40" s="43"/>
      <c r="H40" s="53"/>
      <c r="I40" s="80"/>
      <c r="J40" s="29"/>
    </row>
    <row r="41" spans="1:10">
      <c r="A41" s="9" t="s">
        <v>22</v>
      </c>
      <c r="B41" s="15"/>
      <c r="C41" s="83"/>
      <c r="D41" s="16"/>
      <c r="E41" s="46"/>
      <c r="F41" s="84"/>
      <c r="G41" s="85"/>
      <c r="H41" s="45">
        <v>0.34585996307342709</v>
      </c>
      <c r="I41" s="83"/>
      <c r="J41" s="12"/>
    </row>
    <row r="42" spans="1:10" ht="15" thickBot="1">
      <c r="A42" s="17" t="s">
        <v>39</v>
      </c>
      <c r="B42" s="86"/>
      <c r="C42" s="87"/>
      <c r="D42" s="88"/>
      <c r="E42" s="89">
        <v>0.11780714962913393</v>
      </c>
      <c r="F42" s="90"/>
      <c r="G42" s="37"/>
      <c r="H42" s="91">
        <v>0.34585996307342709</v>
      </c>
      <c r="I42" s="90"/>
      <c r="J42" s="20"/>
    </row>
    <row r="43" spans="1:10" ht="16.2" thickBot="1">
      <c r="A43" s="92" t="s">
        <v>13</v>
      </c>
      <c r="B43" s="93">
        <f>B5+B9+B19+B22+B23+B29+B32+B33+B34</f>
        <v>44.098899681939308</v>
      </c>
      <c r="C43" s="93"/>
      <c r="D43" s="93"/>
      <c r="E43" s="93">
        <f>E5+E7+E9+E15+E16+E19+E24+E27+E28+E35+E42</f>
        <v>46.459593441525854</v>
      </c>
      <c r="F43" s="93"/>
      <c r="G43" s="93"/>
      <c r="H43" s="93">
        <f>H5+H11+H12+H13+H14+H16+H19+H20+H32+H39+H42</f>
        <v>58.291135350092333</v>
      </c>
      <c r="I43" s="93"/>
      <c r="J43" s="93"/>
    </row>
    <row r="44" spans="1:10">
      <c r="A44" s="452"/>
      <c r="B44" s="453"/>
      <c r="C44" s="453"/>
      <c r="D44" s="453"/>
      <c r="E44" s="453"/>
      <c r="F44" s="453"/>
      <c r="G44" s="453"/>
      <c r="H44" s="453"/>
      <c r="I44" s="453"/>
      <c r="J44" s="454"/>
    </row>
    <row r="45" spans="1:10" ht="15" thickBot="1">
      <c r="A45" s="455"/>
      <c r="B45" s="456"/>
      <c r="C45" s="456"/>
      <c r="D45" s="456"/>
      <c r="E45" s="456"/>
      <c r="F45" s="456"/>
      <c r="G45" s="456"/>
      <c r="H45" s="456"/>
      <c r="I45" s="456"/>
      <c r="J45" s="457"/>
    </row>
    <row r="46" spans="1:10" ht="15" thickBot="1">
      <c r="A46" s="94" t="s">
        <v>62</v>
      </c>
      <c r="B46" s="5">
        <v>11.753614716754061</v>
      </c>
      <c r="C46" s="6"/>
      <c r="D46" s="7"/>
      <c r="E46" s="95"/>
      <c r="F46" s="49"/>
      <c r="G46" s="96"/>
      <c r="H46" s="39">
        <v>0.14526345689532738</v>
      </c>
      <c r="I46" s="6"/>
      <c r="J46" s="7"/>
    </row>
    <row r="47" spans="1:10" ht="15" thickBot="1">
      <c r="A47" s="97" t="s">
        <v>27</v>
      </c>
      <c r="B47" s="18"/>
      <c r="C47" s="61"/>
      <c r="D47" s="37"/>
      <c r="E47" s="98">
        <v>14.292571524176012</v>
      </c>
      <c r="F47" s="99"/>
      <c r="G47" s="7"/>
      <c r="H47" s="47">
        <v>6.6387098423519388</v>
      </c>
      <c r="I47" s="36"/>
      <c r="J47" s="7"/>
    </row>
    <row r="48" spans="1:10" ht="15" thickBot="1">
      <c r="A48" s="94" t="s">
        <v>63</v>
      </c>
      <c r="B48" s="18"/>
      <c r="C48" s="61"/>
      <c r="D48" s="37"/>
      <c r="E48" s="98">
        <v>19.853884334392955</v>
      </c>
      <c r="F48" s="99"/>
      <c r="G48" s="7"/>
      <c r="H48" s="47"/>
      <c r="I48" s="61"/>
      <c r="J48" s="100"/>
    </row>
    <row r="49" spans="1:10">
      <c r="A49" s="33" t="s">
        <v>16</v>
      </c>
      <c r="B49" s="41">
        <v>5.1114243961145016</v>
      </c>
      <c r="C49" s="27"/>
      <c r="D49" s="29"/>
      <c r="E49" s="101"/>
      <c r="F49" s="102"/>
      <c r="G49" s="103"/>
      <c r="H49" s="28"/>
      <c r="I49" s="27"/>
      <c r="J49" s="103"/>
    </row>
    <row r="50" spans="1:10" ht="15" thickBot="1">
      <c r="A50" s="104" t="s">
        <v>64</v>
      </c>
      <c r="B50" s="105">
        <v>5.1114243961145016</v>
      </c>
      <c r="C50" s="36"/>
      <c r="D50" s="37"/>
      <c r="E50" s="98"/>
      <c r="F50" s="106"/>
      <c r="G50" s="100"/>
      <c r="H50" s="47"/>
      <c r="I50" s="61"/>
      <c r="J50" s="100"/>
    </row>
    <row r="51" spans="1:10">
      <c r="A51" s="33" t="s">
        <v>65</v>
      </c>
      <c r="B51" s="34"/>
      <c r="C51" s="27"/>
      <c r="D51" s="29"/>
      <c r="E51" s="107">
        <v>14.292952428754672</v>
      </c>
      <c r="F51" s="102"/>
      <c r="G51" s="108"/>
      <c r="H51" s="28"/>
      <c r="I51" s="27"/>
      <c r="J51" s="103"/>
    </row>
    <row r="52" spans="1:10" ht="15" thickBot="1">
      <c r="A52" s="104" t="s">
        <v>66</v>
      </c>
      <c r="B52" s="18"/>
      <c r="C52" s="61"/>
      <c r="D52" s="37"/>
      <c r="E52" s="38">
        <v>14.292952428754672</v>
      </c>
      <c r="F52" s="99"/>
      <c r="G52" s="20"/>
      <c r="H52" s="47"/>
      <c r="I52" s="61"/>
      <c r="J52" s="100"/>
    </row>
    <row r="53" spans="1:10">
      <c r="A53" s="33" t="s">
        <v>17</v>
      </c>
      <c r="B53" s="34"/>
      <c r="C53" s="27"/>
      <c r="D53" s="29"/>
      <c r="E53" s="107">
        <v>5.1009982711505222</v>
      </c>
      <c r="F53" s="102"/>
      <c r="G53" s="108"/>
      <c r="H53" s="28"/>
      <c r="I53" s="27"/>
      <c r="J53" s="108"/>
    </row>
    <row r="54" spans="1:10" ht="15" thickBot="1">
      <c r="A54" s="104" t="s">
        <v>67</v>
      </c>
      <c r="B54" s="18"/>
      <c r="C54" s="61"/>
      <c r="D54" s="37"/>
      <c r="E54" s="38">
        <v>5.1009982711505222</v>
      </c>
      <c r="F54" s="99"/>
      <c r="G54" s="20"/>
      <c r="H54" s="47">
        <v>0.10921175969322541</v>
      </c>
      <c r="I54" s="36"/>
      <c r="J54" s="20"/>
    </row>
    <row r="55" spans="1:10">
      <c r="A55" s="33" t="s">
        <v>40</v>
      </c>
      <c r="B55" s="34"/>
      <c r="C55" s="27"/>
      <c r="D55" s="25"/>
      <c r="E55" s="101"/>
      <c r="F55" s="102"/>
      <c r="G55" s="103"/>
      <c r="H55" s="35">
        <v>5.0646215026274675</v>
      </c>
      <c r="I55" s="27"/>
      <c r="J55" s="103"/>
    </row>
    <row r="56" spans="1:10" ht="15" thickBot="1">
      <c r="A56" s="104" t="s">
        <v>68</v>
      </c>
      <c r="B56" s="18">
        <v>0.99630361901487152</v>
      </c>
      <c r="C56" s="36"/>
      <c r="D56" s="20"/>
      <c r="E56" s="98"/>
      <c r="F56" s="106"/>
      <c r="G56" s="100"/>
      <c r="H56" s="38">
        <v>5.0646215026274675</v>
      </c>
      <c r="I56" s="36"/>
      <c r="J56" s="37"/>
    </row>
    <row r="57" spans="1:10">
      <c r="A57" s="33" t="s">
        <v>69</v>
      </c>
      <c r="B57" s="62">
        <v>4.1052437032579725</v>
      </c>
      <c r="C57" s="102"/>
      <c r="D57" s="25"/>
      <c r="E57" s="34"/>
      <c r="F57" s="102"/>
      <c r="G57" s="29"/>
      <c r="H57" s="34"/>
      <c r="I57" s="27"/>
      <c r="J57" s="103"/>
    </row>
    <row r="58" spans="1:10" ht="15" thickBot="1">
      <c r="A58" s="104" t="s">
        <v>70</v>
      </c>
      <c r="B58" s="109">
        <v>4.1052437032579725</v>
      </c>
      <c r="C58" s="36"/>
      <c r="D58" s="20"/>
      <c r="E58" s="110"/>
      <c r="F58" s="106"/>
      <c r="G58" s="100"/>
      <c r="H58" s="47"/>
      <c r="I58" s="61"/>
      <c r="J58" s="100"/>
    </row>
    <row r="59" spans="1:10">
      <c r="A59" s="33" t="s">
        <v>41</v>
      </c>
      <c r="B59" s="34"/>
      <c r="C59" s="27"/>
      <c r="D59" s="29"/>
      <c r="E59" s="111"/>
      <c r="F59" s="102"/>
      <c r="G59" s="103"/>
      <c r="H59" s="35">
        <v>4.3899502911518251</v>
      </c>
      <c r="I59" s="27"/>
      <c r="J59" s="103"/>
    </row>
    <row r="60" spans="1:10" ht="15" thickBot="1">
      <c r="A60" s="104" t="s">
        <v>71</v>
      </c>
      <c r="B60" s="18"/>
      <c r="C60" s="61"/>
      <c r="D60" s="37"/>
      <c r="E60" s="110"/>
      <c r="F60" s="106"/>
      <c r="G60" s="100"/>
      <c r="H60" s="38">
        <v>4.3899502911518251</v>
      </c>
      <c r="I60" s="36"/>
      <c r="J60" s="37"/>
    </row>
    <row r="61" spans="1:10" ht="15" thickBot="1">
      <c r="A61" s="4" t="s">
        <v>72</v>
      </c>
      <c r="B61" s="18"/>
      <c r="C61" s="61"/>
      <c r="D61" s="37"/>
      <c r="E61" s="110"/>
      <c r="F61" s="106"/>
      <c r="G61" s="100"/>
      <c r="H61" s="47">
        <v>11.168868058514416</v>
      </c>
      <c r="I61" s="36"/>
      <c r="J61" s="7"/>
    </row>
    <row r="62" spans="1:10" ht="15" thickBot="1">
      <c r="A62" s="94" t="s">
        <v>73</v>
      </c>
      <c r="B62" s="18"/>
      <c r="C62" s="106"/>
      <c r="D62" s="37"/>
      <c r="E62" s="18"/>
      <c r="F62" s="106"/>
      <c r="G62" s="100"/>
      <c r="H62" s="47">
        <v>14.192239738673484</v>
      </c>
      <c r="I62" s="36"/>
      <c r="J62" s="7"/>
    </row>
    <row r="63" spans="1:10" ht="15" thickBot="1">
      <c r="A63" s="94" t="s">
        <v>74</v>
      </c>
      <c r="B63" s="60">
        <v>18.710581965099287</v>
      </c>
      <c r="C63" s="36"/>
      <c r="D63" s="7"/>
      <c r="E63" s="110"/>
      <c r="F63" s="99"/>
      <c r="G63" s="37"/>
      <c r="H63" s="47"/>
      <c r="I63" s="36"/>
      <c r="J63" s="37"/>
    </row>
    <row r="64" spans="1:10" ht="15" thickBot="1">
      <c r="A64" s="94" t="s">
        <v>75</v>
      </c>
      <c r="B64" s="51">
        <v>15.223931917819995</v>
      </c>
      <c r="C64" s="6"/>
      <c r="D64" s="7"/>
      <c r="E64" s="112"/>
      <c r="F64" s="49"/>
      <c r="G64" s="96"/>
      <c r="H64" s="8"/>
      <c r="I64" s="40"/>
      <c r="J64" s="96"/>
    </row>
    <row r="65" spans="1:10" ht="16.2" thickBot="1">
      <c r="A65" s="113" t="s">
        <v>76</v>
      </c>
      <c r="B65" s="114">
        <f>B46+B50+B56+B58+B63+B64</f>
        <v>55.901100318060685</v>
      </c>
      <c r="C65" s="114"/>
      <c r="D65" s="114"/>
      <c r="E65" s="114">
        <f>E47+E48+E52+E54</f>
        <v>53.540406558474167</v>
      </c>
      <c r="F65" s="114"/>
      <c r="G65" s="114"/>
      <c r="H65" s="114">
        <f>H46+H47+H54+H56+H60+H61+H62</f>
        <v>41.708864649907682</v>
      </c>
      <c r="I65" s="114"/>
      <c r="J65" s="114"/>
    </row>
    <row r="66" spans="1:10" ht="16.2" thickBot="1">
      <c r="A66" s="115" t="s">
        <v>42</v>
      </c>
      <c r="B66" s="116">
        <f t="shared" ref="B66:H66" si="0">B43+B65</f>
        <v>100</v>
      </c>
      <c r="C66" s="116"/>
      <c r="D66" s="116"/>
      <c r="E66" s="116">
        <f t="shared" si="0"/>
        <v>100.00000000000003</v>
      </c>
      <c r="F66" s="116"/>
      <c r="G66" s="116"/>
      <c r="H66" s="116">
        <f t="shared" si="0"/>
        <v>100.00000000000001</v>
      </c>
      <c r="I66" s="116"/>
      <c r="J66" s="116"/>
    </row>
  </sheetData>
  <mergeCells count="5">
    <mergeCell ref="A44:J45"/>
    <mergeCell ref="A2:A4"/>
    <mergeCell ref="B2:D3"/>
    <mergeCell ref="E2:G3"/>
    <mergeCell ref="H2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2DDC-B33C-4295-9D0C-B49DAA82ECD5}">
  <dimension ref="A1:J54"/>
  <sheetViews>
    <sheetView workbookViewId="0">
      <selection activeCell="B2" sqref="B2:D3"/>
    </sheetView>
  </sheetViews>
  <sheetFormatPr defaultColWidth="8.77734375" defaultRowHeight="14.4"/>
  <cols>
    <col min="1" max="1" width="30" bestFit="1" customWidth="1"/>
    <col min="2" max="2" width="6.6640625" bestFit="1" customWidth="1"/>
    <col min="3" max="3" width="10.6640625" customWidth="1"/>
    <col min="4" max="4" width="5.44140625" bestFit="1" customWidth="1"/>
    <col min="5" max="5" width="6.6640625" bestFit="1" customWidth="1"/>
    <col min="6" max="6" width="10.33203125" customWidth="1"/>
    <col min="7" max="7" width="5.44140625" bestFit="1" customWidth="1"/>
    <col min="8" max="8" width="6.6640625" bestFit="1" customWidth="1"/>
    <col min="9" max="9" width="10.44140625" customWidth="1"/>
    <col min="10" max="10" width="5.44140625" bestFit="1" customWidth="1"/>
  </cols>
  <sheetData>
    <row r="1" spans="1:10" ht="15" thickBot="1"/>
    <row r="2" spans="1:10">
      <c r="A2" s="458" t="s">
        <v>0</v>
      </c>
      <c r="B2" s="461" t="s">
        <v>77</v>
      </c>
      <c r="C2" s="462"/>
      <c r="D2" s="463"/>
      <c r="E2" s="461" t="s">
        <v>78</v>
      </c>
      <c r="F2" s="462"/>
      <c r="G2" s="463"/>
      <c r="H2" s="461" t="s">
        <v>79</v>
      </c>
      <c r="I2" s="462"/>
      <c r="J2" s="463"/>
    </row>
    <row r="3" spans="1:10">
      <c r="A3" s="459"/>
      <c r="B3" s="464"/>
      <c r="C3" s="465"/>
      <c r="D3" s="466"/>
      <c r="E3" s="464"/>
      <c r="F3" s="465"/>
      <c r="G3" s="466"/>
      <c r="H3" s="464"/>
      <c r="I3" s="465"/>
      <c r="J3" s="466"/>
    </row>
    <row r="4" spans="1:10" ht="40.200000000000003" thickBot="1">
      <c r="A4" s="460"/>
      <c r="B4" s="1" t="s">
        <v>29</v>
      </c>
      <c r="C4" s="1" t="s">
        <v>30</v>
      </c>
      <c r="D4" s="2" t="s">
        <v>31</v>
      </c>
      <c r="E4" s="3" t="s">
        <v>29</v>
      </c>
      <c r="F4" s="1" t="s">
        <v>30</v>
      </c>
      <c r="G4" s="2" t="s">
        <v>31</v>
      </c>
      <c r="H4" s="3" t="s">
        <v>29</v>
      </c>
      <c r="I4" s="1" t="s">
        <v>30</v>
      </c>
      <c r="J4" s="2" t="s">
        <v>31</v>
      </c>
    </row>
    <row r="5" spans="1:10" ht="15" thickBot="1">
      <c r="A5" s="4" t="s">
        <v>4</v>
      </c>
      <c r="B5" s="5">
        <v>11.1</v>
      </c>
      <c r="C5" s="6"/>
      <c r="D5" s="7"/>
      <c r="E5" s="5">
        <v>16.3</v>
      </c>
      <c r="F5" s="6"/>
      <c r="G5" s="7"/>
      <c r="H5" s="8">
        <v>3.8</v>
      </c>
      <c r="I5" s="6"/>
      <c r="J5" s="7"/>
    </row>
    <row r="6" spans="1:10">
      <c r="A6" s="9" t="s">
        <v>46</v>
      </c>
      <c r="B6" s="10"/>
      <c r="C6" s="11"/>
      <c r="D6" s="12"/>
      <c r="E6" s="13">
        <v>5.7</v>
      </c>
      <c r="F6" s="11"/>
      <c r="G6" s="14"/>
      <c r="H6" s="15"/>
      <c r="I6" s="11"/>
      <c r="J6" s="16"/>
    </row>
    <row r="7" spans="1:10">
      <c r="A7" s="9" t="s">
        <v>80</v>
      </c>
      <c r="B7" s="13">
        <v>1.8</v>
      </c>
      <c r="C7" s="117"/>
      <c r="D7" s="16"/>
      <c r="E7" s="13">
        <v>0.1</v>
      </c>
      <c r="F7" s="117"/>
      <c r="G7" s="14"/>
      <c r="H7" s="75"/>
      <c r="I7" s="117"/>
      <c r="J7" s="12"/>
    </row>
    <row r="8" spans="1:10" ht="15" thickBot="1">
      <c r="A8" s="17" t="s">
        <v>32</v>
      </c>
      <c r="B8" s="18">
        <f>SUM(B6:B7)</f>
        <v>1.8</v>
      </c>
      <c r="C8" s="19"/>
      <c r="D8" s="37"/>
      <c r="E8" s="21">
        <f>SUM(E6:E7)</f>
        <v>5.8</v>
      </c>
      <c r="F8" s="19"/>
      <c r="G8" s="20"/>
      <c r="H8" s="22"/>
      <c r="I8" s="19"/>
      <c r="J8" s="20"/>
    </row>
    <row r="9" spans="1:10">
      <c r="A9" s="9" t="s">
        <v>33</v>
      </c>
      <c r="B9" s="23">
        <v>5.8</v>
      </c>
      <c r="C9" s="24"/>
      <c r="D9" s="25"/>
      <c r="E9" s="26">
        <v>4.8</v>
      </c>
      <c r="F9" s="27"/>
      <c r="G9" s="25"/>
      <c r="H9" s="28"/>
      <c r="I9" s="27"/>
      <c r="J9" s="29"/>
    </row>
    <row r="10" spans="1:10" ht="15" thickBot="1">
      <c r="A10" s="17" t="s">
        <v>34</v>
      </c>
      <c r="B10" s="30">
        <f>SUM(B9)</f>
        <v>5.8</v>
      </c>
      <c r="C10" s="19"/>
      <c r="D10" s="20"/>
      <c r="E10" s="30">
        <f>SUM(E9)</f>
        <v>4.8</v>
      </c>
      <c r="F10" s="19"/>
      <c r="G10" s="20"/>
      <c r="H10" s="31"/>
      <c r="I10" s="32"/>
      <c r="J10" s="20"/>
    </row>
    <row r="11" spans="1:10" ht="15" thickBot="1">
      <c r="A11" s="17" t="s">
        <v>2</v>
      </c>
      <c r="B11" s="5">
        <v>2</v>
      </c>
      <c r="C11" s="6"/>
      <c r="D11" s="7"/>
      <c r="E11" s="5"/>
      <c r="F11" s="6"/>
      <c r="G11" s="7"/>
      <c r="H11" s="39"/>
      <c r="I11" s="6"/>
      <c r="J11" s="7"/>
    </row>
    <row r="12" spans="1:10" ht="15" thickBot="1">
      <c r="A12" s="4" t="s">
        <v>24</v>
      </c>
      <c r="B12" s="5"/>
      <c r="C12" s="6"/>
      <c r="D12" s="7"/>
      <c r="E12" s="5">
        <v>6.3</v>
      </c>
      <c r="F12" s="6"/>
      <c r="G12" s="7"/>
      <c r="H12" s="39">
        <v>5.7</v>
      </c>
      <c r="I12" s="6"/>
      <c r="J12" s="7"/>
    </row>
    <row r="13" spans="1:10" ht="15" thickBot="1">
      <c r="A13" s="17" t="s">
        <v>10</v>
      </c>
      <c r="B13" s="5"/>
      <c r="C13" s="6"/>
      <c r="D13" s="7"/>
      <c r="E13" s="5">
        <v>9.4</v>
      </c>
      <c r="F13" s="6"/>
      <c r="G13" s="7"/>
      <c r="H13" s="39">
        <v>6.8</v>
      </c>
      <c r="I13" s="6"/>
      <c r="J13" s="7"/>
    </row>
    <row r="14" spans="1:10" ht="15" thickBot="1">
      <c r="A14" s="4" t="s">
        <v>23</v>
      </c>
      <c r="B14" s="5"/>
      <c r="C14" s="6"/>
      <c r="D14" s="7"/>
      <c r="E14" s="5">
        <v>5.3</v>
      </c>
      <c r="F14" s="6"/>
      <c r="G14" s="7"/>
      <c r="H14" s="39">
        <v>0.2</v>
      </c>
      <c r="I14" s="6"/>
      <c r="J14" s="7"/>
    </row>
    <row r="15" spans="1:10" ht="15" thickBot="1">
      <c r="A15" s="17" t="s">
        <v>1</v>
      </c>
      <c r="B15" s="5">
        <v>5</v>
      </c>
      <c r="C15" s="6"/>
      <c r="D15" s="7"/>
      <c r="E15" s="5"/>
      <c r="F15" s="6"/>
      <c r="G15" s="7"/>
      <c r="H15" s="39"/>
      <c r="I15" s="6"/>
      <c r="J15" s="7"/>
    </row>
    <row r="16" spans="1:10" ht="15" thickBot="1">
      <c r="A16" s="17" t="s">
        <v>38</v>
      </c>
      <c r="B16" s="5">
        <v>9.6999999999999993</v>
      </c>
      <c r="C16" s="6"/>
      <c r="D16" s="7"/>
      <c r="E16" s="5"/>
      <c r="F16" s="36"/>
      <c r="G16" s="20"/>
      <c r="H16" s="47"/>
      <c r="I16" s="36"/>
      <c r="J16" s="20"/>
    </row>
    <row r="17" spans="1:10" ht="15" thickBot="1">
      <c r="A17" s="17" t="s">
        <v>52</v>
      </c>
      <c r="B17" s="59">
        <v>0.3</v>
      </c>
      <c r="C17" s="36"/>
      <c r="D17" s="37"/>
      <c r="E17" s="60"/>
      <c r="F17" s="61"/>
      <c r="G17" s="37"/>
      <c r="H17" s="47"/>
      <c r="I17" s="61"/>
      <c r="J17" s="37"/>
    </row>
    <row r="18" spans="1:10" ht="15" thickBot="1">
      <c r="A18" s="17" t="s">
        <v>8</v>
      </c>
      <c r="B18" s="5"/>
      <c r="C18" s="6"/>
      <c r="D18" s="7"/>
      <c r="E18" s="51">
        <v>5.2</v>
      </c>
      <c r="F18" s="6"/>
      <c r="G18" s="7"/>
      <c r="H18" s="39"/>
      <c r="I18" s="40"/>
      <c r="J18" s="7"/>
    </row>
    <row r="19" spans="1:10">
      <c r="A19" s="33" t="s">
        <v>81</v>
      </c>
      <c r="B19" s="41">
        <v>5</v>
      </c>
      <c r="C19" s="27"/>
      <c r="D19" s="118"/>
      <c r="E19" s="119"/>
      <c r="F19" s="120"/>
      <c r="G19" s="118"/>
      <c r="H19" s="121"/>
      <c r="I19" s="120"/>
      <c r="J19" s="118"/>
    </row>
    <row r="20" spans="1:10" ht="15" thickBot="1">
      <c r="A20" s="17" t="s">
        <v>19</v>
      </c>
      <c r="B20" s="18">
        <f>SUM(B19)</f>
        <v>5</v>
      </c>
      <c r="C20" s="36"/>
      <c r="D20" s="37"/>
      <c r="E20" s="60"/>
      <c r="F20" s="36"/>
      <c r="G20" s="37"/>
      <c r="H20" s="47"/>
      <c r="I20" s="61"/>
      <c r="J20" s="37"/>
    </row>
    <row r="21" spans="1:10">
      <c r="A21" s="33" t="s">
        <v>3</v>
      </c>
      <c r="B21" s="41">
        <v>4</v>
      </c>
      <c r="C21" s="27"/>
      <c r="D21" s="29"/>
      <c r="E21" s="62"/>
      <c r="F21" s="27"/>
      <c r="G21" s="29"/>
      <c r="H21" s="28"/>
      <c r="I21" s="27"/>
      <c r="J21" s="29"/>
    </row>
    <row r="22" spans="1:10" ht="15" thickBot="1">
      <c r="A22" s="17" t="s">
        <v>3</v>
      </c>
      <c r="B22" s="65">
        <f>SUM(B21)</f>
        <v>4</v>
      </c>
      <c r="C22" s="69"/>
      <c r="D22" s="37"/>
      <c r="E22" s="68"/>
      <c r="F22" s="69"/>
      <c r="G22" s="20"/>
      <c r="H22" s="70"/>
      <c r="I22" s="66"/>
      <c r="J22" s="67"/>
    </row>
    <row r="23" spans="1:10" ht="15" thickBot="1">
      <c r="A23" s="71" t="s">
        <v>35</v>
      </c>
      <c r="B23" s="48"/>
      <c r="C23" s="40"/>
      <c r="D23" s="7"/>
      <c r="E23" s="51"/>
      <c r="F23" s="6"/>
      <c r="G23" s="7"/>
      <c r="H23" s="72">
        <v>10.7</v>
      </c>
      <c r="I23" s="6"/>
      <c r="J23" s="7"/>
    </row>
    <row r="24" spans="1:10" ht="15" thickBot="1">
      <c r="A24" s="17" t="s">
        <v>82</v>
      </c>
      <c r="B24" s="18"/>
      <c r="C24" s="36"/>
      <c r="D24" s="7"/>
      <c r="E24" s="60"/>
      <c r="F24" s="61"/>
      <c r="G24" s="37"/>
      <c r="H24" s="73">
        <v>7.6</v>
      </c>
      <c r="I24" s="36"/>
      <c r="J24" s="7"/>
    </row>
    <row r="25" spans="1:10" ht="15" thickBot="1">
      <c r="A25" s="17" t="s">
        <v>11</v>
      </c>
      <c r="B25" s="76">
        <v>0.3</v>
      </c>
      <c r="C25" s="36"/>
      <c r="D25" s="37"/>
      <c r="E25" s="60"/>
      <c r="F25" s="61"/>
      <c r="G25" s="20"/>
      <c r="H25" s="77">
        <v>1.2</v>
      </c>
      <c r="I25" s="36"/>
      <c r="J25" s="37"/>
    </row>
    <row r="26" spans="1:10" ht="15" thickBot="1">
      <c r="A26" s="17" t="s">
        <v>12</v>
      </c>
      <c r="B26" s="5"/>
      <c r="C26" s="36"/>
      <c r="D26" s="7"/>
      <c r="E26" s="60"/>
      <c r="F26" s="61"/>
      <c r="G26" s="37"/>
      <c r="H26" s="73">
        <v>3.8</v>
      </c>
      <c r="I26" s="36"/>
      <c r="J26" s="7"/>
    </row>
    <row r="27" spans="1:10" ht="15" thickBot="1">
      <c r="A27" s="17" t="s">
        <v>25</v>
      </c>
      <c r="B27" s="18"/>
      <c r="C27" s="36"/>
      <c r="D27" s="7"/>
      <c r="E27" s="60"/>
      <c r="F27" s="61"/>
      <c r="G27" s="37"/>
      <c r="H27" s="73">
        <v>3.5</v>
      </c>
      <c r="I27" s="36"/>
      <c r="J27" s="7"/>
    </row>
    <row r="28" spans="1:10" ht="15" thickBot="1">
      <c r="A28" s="17" t="s">
        <v>26</v>
      </c>
      <c r="B28" s="18"/>
      <c r="C28" s="36"/>
      <c r="D28" s="37"/>
      <c r="E28" s="60"/>
      <c r="F28" s="36"/>
      <c r="G28" s="7"/>
      <c r="H28" s="73">
        <v>2.9</v>
      </c>
      <c r="I28" s="36"/>
      <c r="J28" s="7"/>
    </row>
    <row r="29" spans="1:10">
      <c r="A29" s="384" t="s">
        <v>83</v>
      </c>
      <c r="B29" s="34"/>
      <c r="C29" s="27"/>
      <c r="D29" s="29"/>
      <c r="E29" s="78"/>
      <c r="F29" s="27"/>
      <c r="G29" s="29"/>
      <c r="H29" s="42">
        <v>5.72</v>
      </c>
      <c r="I29" s="27"/>
      <c r="J29" s="29"/>
    </row>
    <row r="30" spans="1:10" ht="15" thickBot="1">
      <c r="A30" s="9" t="s">
        <v>60</v>
      </c>
      <c r="B30" s="10"/>
      <c r="C30" s="11"/>
      <c r="D30" s="16"/>
      <c r="E30" s="63"/>
      <c r="F30" s="11"/>
      <c r="G30" s="16"/>
      <c r="H30" s="45">
        <v>5.6</v>
      </c>
      <c r="I30" s="11"/>
      <c r="J30" s="16"/>
    </row>
    <row r="31" spans="1:10" ht="15" thickBot="1">
      <c r="A31" s="17" t="s">
        <v>37</v>
      </c>
      <c r="B31" s="38"/>
      <c r="C31" s="32"/>
      <c r="D31" s="20"/>
      <c r="E31" s="30"/>
      <c r="F31" s="19"/>
      <c r="G31" s="20"/>
      <c r="H31" s="22">
        <f>SUM(H29:H30)</f>
        <v>11.32</v>
      </c>
      <c r="I31" s="19"/>
      <c r="J31" s="7"/>
    </row>
    <row r="32" spans="1:10" ht="16.2" thickBot="1">
      <c r="A32" s="92" t="s">
        <v>13</v>
      </c>
      <c r="B32" s="93">
        <f>B5+B8+B10+B11+B15+B16+B17+B20+B22+B25</f>
        <v>44.999999999999993</v>
      </c>
      <c r="C32" s="93"/>
      <c r="D32" s="93"/>
      <c r="E32" s="93">
        <f>E5+E8+E10+E12+E13+E14+E18</f>
        <v>53.1</v>
      </c>
      <c r="F32" s="93"/>
      <c r="G32" s="93"/>
      <c r="H32" s="93">
        <f>H5+H12+H13+H14+H23+H24+H25+H26+H27+H28+H31</f>
        <v>57.519999999999996</v>
      </c>
      <c r="I32" s="93"/>
      <c r="J32" s="93"/>
    </row>
    <row r="33" spans="1:10">
      <c r="A33" s="452"/>
      <c r="B33" s="453"/>
      <c r="C33" s="453"/>
      <c r="D33" s="453"/>
      <c r="E33" s="453"/>
      <c r="F33" s="453"/>
      <c r="G33" s="453"/>
      <c r="H33" s="453"/>
      <c r="I33" s="453"/>
      <c r="J33" s="454"/>
    </row>
    <row r="34" spans="1:10" ht="15" thickBot="1">
      <c r="A34" s="467"/>
      <c r="B34" s="468"/>
      <c r="C34" s="468"/>
      <c r="D34" s="468"/>
      <c r="E34" s="468"/>
      <c r="F34" s="468"/>
      <c r="G34" s="468"/>
      <c r="H34" s="468"/>
      <c r="I34" s="468"/>
      <c r="J34" s="469"/>
    </row>
    <row r="35" spans="1:10" ht="15" thickBot="1">
      <c r="A35" s="104" t="s">
        <v>62</v>
      </c>
      <c r="B35" s="18"/>
      <c r="C35" s="36"/>
      <c r="D35" s="37"/>
      <c r="E35" s="60">
        <v>5</v>
      </c>
      <c r="F35" s="99"/>
      <c r="G35" s="37"/>
      <c r="H35" s="47"/>
      <c r="I35" s="36"/>
      <c r="J35" s="37"/>
    </row>
    <row r="36" spans="1:10">
      <c r="A36" s="122" t="s">
        <v>84</v>
      </c>
      <c r="B36" s="23">
        <v>6.9</v>
      </c>
      <c r="C36" s="80"/>
      <c r="D36" s="123"/>
      <c r="E36" s="124"/>
      <c r="F36" s="125"/>
      <c r="G36" s="126"/>
      <c r="H36" s="127"/>
      <c r="I36" s="128"/>
      <c r="J36" s="129"/>
    </row>
    <row r="37" spans="1:10">
      <c r="A37" s="9" t="s">
        <v>27</v>
      </c>
      <c r="B37" s="13"/>
      <c r="C37" s="90"/>
      <c r="D37" s="130"/>
      <c r="E37" s="131">
        <v>7.4</v>
      </c>
      <c r="F37" s="83"/>
      <c r="G37" s="132"/>
      <c r="H37" s="131">
        <v>13.2</v>
      </c>
      <c r="I37" s="83"/>
      <c r="J37" s="88"/>
    </row>
    <row r="38" spans="1:10" ht="15" thickBot="1">
      <c r="A38" s="97" t="s">
        <v>14</v>
      </c>
      <c r="B38" s="18">
        <f>SUM(B36:B37)</f>
        <v>6.9</v>
      </c>
      <c r="C38" s="36"/>
      <c r="D38" s="37"/>
      <c r="E38" s="133">
        <f>SUM(E36:E37)</f>
        <v>7.4</v>
      </c>
      <c r="F38" s="99"/>
      <c r="G38" s="37"/>
      <c r="H38" s="47">
        <f>SUM(H36:H37)</f>
        <v>13.2</v>
      </c>
      <c r="I38" s="36"/>
      <c r="J38" s="37"/>
    </row>
    <row r="39" spans="1:10" ht="15" thickBot="1">
      <c r="A39" s="94" t="s">
        <v>85</v>
      </c>
      <c r="B39" s="18"/>
      <c r="C39" s="61"/>
      <c r="D39" s="37"/>
      <c r="E39" s="98"/>
      <c r="F39" s="99"/>
      <c r="G39" s="7"/>
      <c r="H39" s="47">
        <v>22.6</v>
      </c>
      <c r="I39" s="36"/>
      <c r="J39" s="7"/>
    </row>
    <row r="40" spans="1:10">
      <c r="A40" s="33" t="s">
        <v>16</v>
      </c>
      <c r="B40" s="41">
        <v>15</v>
      </c>
      <c r="C40" s="27"/>
      <c r="D40" s="29"/>
      <c r="E40" s="101"/>
      <c r="F40" s="102"/>
      <c r="G40" s="103"/>
      <c r="H40" s="28"/>
      <c r="I40" s="27"/>
      <c r="J40" s="103"/>
    </row>
    <row r="41" spans="1:10">
      <c r="A41" s="9" t="s">
        <v>86</v>
      </c>
      <c r="B41" s="23"/>
      <c r="C41" s="83"/>
      <c r="D41" s="16"/>
      <c r="E41" s="134">
        <v>13.6</v>
      </c>
      <c r="F41" s="83"/>
      <c r="G41" s="135"/>
      <c r="H41" s="64"/>
      <c r="I41" s="11"/>
      <c r="J41" s="135"/>
    </row>
    <row r="42" spans="1:10" ht="15" thickBot="1">
      <c r="A42" s="104" t="s">
        <v>64</v>
      </c>
      <c r="B42" s="30">
        <f>SUM(B40:B41)</f>
        <v>15</v>
      </c>
      <c r="C42" s="36"/>
      <c r="D42" s="37"/>
      <c r="E42" s="98">
        <f>SUM(E40:E41)</f>
        <v>13.6</v>
      </c>
      <c r="F42" s="99"/>
      <c r="G42" s="37"/>
      <c r="H42" s="47"/>
      <c r="I42" s="61"/>
      <c r="J42" s="100"/>
    </row>
    <row r="43" spans="1:10">
      <c r="A43" s="33" t="s">
        <v>65</v>
      </c>
      <c r="B43" s="136">
        <v>11</v>
      </c>
      <c r="C43" s="27"/>
      <c r="D43" s="29"/>
      <c r="E43" s="107"/>
      <c r="F43" s="102"/>
      <c r="G43" s="108"/>
      <c r="H43" s="28"/>
      <c r="I43" s="27"/>
      <c r="J43" s="103"/>
    </row>
    <row r="44" spans="1:10" ht="15" thickBot="1">
      <c r="A44" s="104" t="s">
        <v>66</v>
      </c>
      <c r="B44" s="18">
        <f>SUM(B43)</f>
        <v>11</v>
      </c>
      <c r="C44" s="36"/>
      <c r="D44" s="37"/>
      <c r="E44" s="38"/>
      <c r="F44" s="99"/>
      <c r="G44" s="20"/>
      <c r="H44" s="47"/>
      <c r="I44" s="61"/>
      <c r="J44" s="100"/>
    </row>
    <row r="45" spans="1:10">
      <c r="A45" s="9" t="s">
        <v>87</v>
      </c>
      <c r="B45" s="41">
        <v>10</v>
      </c>
      <c r="C45" s="27"/>
      <c r="D45" s="118"/>
      <c r="E45" s="137"/>
      <c r="F45" s="128"/>
      <c r="G45" s="118"/>
      <c r="H45" s="121"/>
      <c r="I45" s="120"/>
      <c r="J45" s="138"/>
    </row>
    <row r="46" spans="1:10">
      <c r="A46" s="9" t="s">
        <v>17</v>
      </c>
      <c r="B46" s="136">
        <v>12.1</v>
      </c>
      <c r="C46" s="24"/>
      <c r="D46" s="56"/>
      <c r="E46" s="139"/>
      <c r="F46" s="80"/>
      <c r="G46" s="140"/>
      <c r="H46" s="57">
        <v>6.7</v>
      </c>
      <c r="I46" s="24"/>
      <c r="J46" s="140"/>
    </row>
    <row r="47" spans="1:10" ht="15" thickBot="1">
      <c r="A47" s="104" t="s">
        <v>67</v>
      </c>
      <c r="B47" s="18">
        <f>SUM(B45:B46)</f>
        <v>22.1</v>
      </c>
      <c r="C47" s="36"/>
      <c r="D47" s="37"/>
      <c r="E47" s="38"/>
      <c r="F47" s="99"/>
      <c r="G47" s="20"/>
      <c r="H47" s="47">
        <f>SUM(H45:H46)</f>
        <v>6.7</v>
      </c>
      <c r="I47" s="36"/>
      <c r="J47" s="20"/>
    </row>
    <row r="48" spans="1:10">
      <c r="A48" s="33" t="s">
        <v>28</v>
      </c>
      <c r="B48" s="41"/>
      <c r="C48" s="27"/>
      <c r="D48" s="25"/>
      <c r="E48" s="141">
        <v>7.7</v>
      </c>
      <c r="F48" s="102"/>
      <c r="G48" s="103"/>
      <c r="H48" s="35"/>
      <c r="I48" s="27"/>
      <c r="J48" s="103"/>
    </row>
    <row r="49" spans="1:10" ht="15" thickBot="1">
      <c r="A49" s="104" t="s">
        <v>88</v>
      </c>
      <c r="B49" s="18"/>
      <c r="C49" s="36"/>
      <c r="D49" s="20"/>
      <c r="E49" s="98">
        <f>SUM(E48)</f>
        <v>7.7</v>
      </c>
      <c r="F49" s="99"/>
      <c r="G49" s="37"/>
      <c r="H49" s="38"/>
      <c r="I49" s="36"/>
      <c r="J49" s="37"/>
    </row>
    <row r="50" spans="1:10">
      <c r="A50" s="33" t="s">
        <v>41</v>
      </c>
      <c r="B50" s="41"/>
      <c r="C50" s="27"/>
      <c r="D50" s="29"/>
      <c r="E50" s="142">
        <v>6.2</v>
      </c>
      <c r="F50" s="102"/>
      <c r="G50" s="103"/>
      <c r="H50" s="35"/>
      <c r="I50" s="27"/>
      <c r="J50" s="103"/>
    </row>
    <row r="51" spans="1:10" ht="15" thickBot="1">
      <c r="A51" s="104" t="s">
        <v>71</v>
      </c>
      <c r="B51" s="18"/>
      <c r="C51" s="61"/>
      <c r="D51" s="37"/>
      <c r="E51" s="110">
        <f>SUM(E50)</f>
        <v>6.2</v>
      </c>
      <c r="F51" s="99"/>
      <c r="G51" s="37"/>
      <c r="H51" s="38"/>
      <c r="I51" s="36"/>
      <c r="J51" s="37"/>
    </row>
    <row r="52" spans="1:10" ht="15" thickBot="1">
      <c r="A52" s="94" t="s">
        <v>73</v>
      </c>
      <c r="B52" s="18"/>
      <c r="C52" s="106"/>
      <c r="D52" s="37"/>
      <c r="E52" s="18">
        <v>7</v>
      </c>
      <c r="F52" s="99"/>
      <c r="G52" s="37"/>
      <c r="H52" s="47"/>
      <c r="I52" s="36"/>
      <c r="J52" s="7"/>
    </row>
    <row r="53" spans="1:10" ht="16.2" thickBot="1">
      <c r="A53" s="113" t="s">
        <v>76</v>
      </c>
      <c r="B53" s="114">
        <f>B38+B42+B44+B47</f>
        <v>55</v>
      </c>
      <c r="C53" s="114"/>
      <c r="D53" s="114"/>
      <c r="E53" s="114">
        <f>E35+E38+E42+E49+E51+E52</f>
        <v>46.900000000000006</v>
      </c>
      <c r="F53" s="114"/>
      <c r="G53" s="114"/>
      <c r="H53" s="114">
        <f>H38+H39+H47</f>
        <v>42.5</v>
      </c>
      <c r="I53" s="114"/>
      <c r="J53" s="114"/>
    </row>
    <row r="54" spans="1:10" ht="16.2" thickBot="1">
      <c r="A54" s="115" t="s">
        <v>42</v>
      </c>
      <c r="B54" s="116">
        <f t="shared" ref="B54:H54" si="0">B32+B53</f>
        <v>100</v>
      </c>
      <c r="C54" s="116"/>
      <c r="D54" s="116"/>
      <c r="E54" s="116">
        <f t="shared" si="0"/>
        <v>100</v>
      </c>
      <c r="F54" s="116"/>
      <c r="G54" s="116"/>
      <c r="H54" s="116">
        <f t="shared" si="0"/>
        <v>100.02</v>
      </c>
      <c r="I54" s="116"/>
      <c r="J54" s="116"/>
    </row>
  </sheetData>
  <mergeCells count="5">
    <mergeCell ref="A33:J34"/>
    <mergeCell ref="A2:A4"/>
    <mergeCell ref="B2:D3"/>
    <mergeCell ref="E2:G3"/>
    <mergeCell ref="H2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87B5-1F75-454A-9C5B-114B4F8B3940}">
  <dimension ref="A1:J59"/>
  <sheetViews>
    <sheetView workbookViewId="0">
      <selection activeCell="H2" sqref="H2:J3"/>
    </sheetView>
  </sheetViews>
  <sheetFormatPr defaultColWidth="8.77734375" defaultRowHeight="14.4"/>
  <cols>
    <col min="1" max="1" width="31.33203125" customWidth="1"/>
    <col min="3" max="3" width="10.109375" customWidth="1"/>
    <col min="6" max="6" width="11.33203125" customWidth="1"/>
    <col min="9" max="9" width="10.44140625" customWidth="1"/>
  </cols>
  <sheetData>
    <row r="1" spans="1:10" ht="15" thickBot="1"/>
    <row r="2" spans="1:10">
      <c r="A2" s="458" t="s">
        <v>0</v>
      </c>
      <c r="B2" s="461" t="s">
        <v>89</v>
      </c>
      <c r="C2" s="462"/>
      <c r="D2" s="463"/>
      <c r="E2" s="461" t="s">
        <v>90</v>
      </c>
      <c r="F2" s="462"/>
      <c r="G2" s="463"/>
      <c r="H2" s="461" t="s">
        <v>91</v>
      </c>
      <c r="I2" s="462"/>
      <c r="J2" s="463"/>
    </row>
    <row r="3" spans="1:10">
      <c r="A3" s="459"/>
      <c r="B3" s="464"/>
      <c r="C3" s="465"/>
      <c r="D3" s="466"/>
      <c r="E3" s="464"/>
      <c r="F3" s="465"/>
      <c r="G3" s="466"/>
      <c r="H3" s="464"/>
      <c r="I3" s="465"/>
      <c r="J3" s="466"/>
    </row>
    <row r="4" spans="1:10" ht="27" thickBot="1">
      <c r="A4" s="460"/>
      <c r="B4" s="143" t="s">
        <v>29</v>
      </c>
      <c r="C4" s="1" t="s">
        <v>30</v>
      </c>
      <c r="D4" s="2" t="s">
        <v>31</v>
      </c>
      <c r="E4" s="143" t="s">
        <v>29</v>
      </c>
      <c r="F4" s="1" t="s">
        <v>30</v>
      </c>
      <c r="G4" s="2" t="s">
        <v>31</v>
      </c>
      <c r="H4" s="143" t="s">
        <v>29</v>
      </c>
      <c r="I4" s="1" t="s">
        <v>30</v>
      </c>
      <c r="J4" s="2" t="s">
        <v>31</v>
      </c>
    </row>
    <row r="5" spans="1:10" ht="15" thickBot="1">
      <c r="A5" s="4" t="s">
        <v>4</v>
      </c>
      <c r="B5" s="5">
        <v>5.0999999999999996</v>
      </c>
      <c r="C5" s="52"/>
      <c r="D5" s="7"/>
      <c r="E5" s="5">
        <v>7.3</v>
      </c>
      <c r="F5" s="52"/>
      <c r="G5" s="7"/>
      <c r="H5" s="5">
        <v>19.899999999999999</v>
      </c>
      <c r="I5" s="6"/>
      <c r="J5" s="7"/>
    </row>
    <row r="6" spans="1:10">
      <c r="A6" s="9" t="s">
        <v>46</v>
      </c>
      <c r="B6" s="10"/>
      <c r="C6" s="83"/>
      <c r="D6" s="12"/>
      <c r="E6" s="13">
        <v>2.4</v>
      </c>
      <c r="F6" s="83"/>
      <c r="G6" s="14"/>
      <c r="H6" s="10"/>
      <c r="I6" s="11"/>
      <c r="J6" s="16"/>
    </row>
    <row r="7" spans="1:10">
      <c r="A7" s="9" t="s">
        <v>92</v>
      </c>
      <c r="B7" s="144">
        <v>2</v>
      </c>
      <c r="C7" s="145"/>
      <c r="D7" s="12"/>
      <c r="E7" s="144">
        <v>3.4</v>
      </c>
      <c r="F7" s="145"/>
      <c r="G7" s="14"/>
      <c r="H7" s="144">
        <v>4.0199999999999996</v>
      </c>
      <c r="I7" s="117"/>
      <c r="J7" s="12"/>
    </row>
    <row r="8" spans="1:10" ht="15" thickBot="1">
      <c r="A8" s="17" t="s">
        <v>32</v>
      </c>
      <c r="B8" s="30">
        <f>SUM(B6:B7)</f>
        <v>2</v>
      </c>
      <c r="C8" s="146"/>
      <c r="D8" s="20"/>
      <c r="E8" s="30">
        <f>SUM(E6:E7)</f>
        <v>5.8</v>
      </c>
      <c r="F8" s="146"/>
      <c r="G8" s="20"/>
      <c r="H8" s="30">
        <f>SUM(H6:H7)</f>
        <v>4.0199999999999996</v>
      </c>
      <c r="I8" s="147"/>
      <c r="J8" s="20"/>
    </row>
    <row r="9" spans="1:10">
      <c r="A9" s="9" t="s">
        <v>33</v>
      </c>
      <c r="B9" s="23">
        <v>2.1</v>
      </c>
      <c r="C9" s="80"/>
      <c r="D9" s="25"/>
      <c r="E9" s="26">
        <v>6.2</v>
      </c>
      <c r="F9" s="148"/>
      <c r="G9" s="25"/>
      <c r="H9" s="62">
        <v>1.97</v>
      </c>
      <c r="I9" s="27"/>
      <c r="J9" s="29"/>
    </row>
    <row r="10" spans="1:10">
      <c r="A10" s="9" t="s">
        <v>6</v>
      </c>
      <c r="B10" s="13">
        <v>1</v>
      </c>
      <c r="C10" s="149"/>
      <c r="D10" s="16"/>
      <c r="E10" s="13">
        <v>1.5</v>
      </c>
      <c r="F10" s="83"/>
      <c r="G10" s="16"/>
      <c r="H10" s="150"/>
      <c r="I10" s="151"/>
      <c r="J10" s="54"/>
    </row>
    <row r="11" spans="1:10" ht="15" thickBot="1">
      <c r="A11" s="17" t="s">
        <v>34</v>
      </c>
      <c r="B11" s="30">
        <f>SUM(B9:B10)</f>
        <v>3.1</v>
      </c>
      <c r="C11" s="146"/>
      <c r="D11" s="20"/>
      <c r="E11" s="30">
        <f>SUM(E9:E10)</f>
        <v>7.7</v>
      </c>
      <c r="F11" s="146"/>
      <c r="G11" s="20"/>
      <c r="H11" s="38">
        <f>SUM(H9:H10)</f>
        <v>1.97</v>
      </c>
      <c r="I11" s="152"/>
      <c r="J11" s="20"/>
    </row>
    <row r="12" spans="1:10" ht="15" thickBot="1">
      <c r="A12" s="17" t="s">
        <v>2</v>
      </c>
      <c r="B12" s="5">
        <v>1.9</v>
      </c>
      <c r="C12" s="52"/>
      <c r="D12" s="7"/>
      <c r="E12" s="5">
        <v>0.8</v>
      </c>
      <c r="F12" s="52"/>
      <c r="G12" s="20"/>
      <c r="H12" s="51">
        <v>1.79</v>
      </c>
      <c r="I12" s="6"/>
      <c r="J12" s="7"/>
    </row>
    <row r="13" spans="1:10" ht="15" thickBot="1">
      <c r="A13" s="4" t="s">
        <v>24</v>
      </c>
      <c r="B13" s="5"/>
      <c r="C13" s="52"/>
      <c r="D13" s="7"/>
      <c r="E13" s="5"/>
      <c r="F13" s="52"/>
      <c r="G13" s="7"/>
      <c r="H13" s="51">
        <v>1.63</v>
      </c>
      <c r="I13" s="6"/>
      <c r="J13" s="7"/>
    </row>
    <row r="14" spans="1:10" ht="15" thickBot="1">
      <c r="A14" s="17" t="s">
        <v>10</v>
      </c>
      <c r="B14" s="5">
        <v>1</v>
      </c>
      <c r="C14" s="52"/>
      <c r="D14" s="7"/>
      <c r="E14" s="5"/>
      <c r="F14" s="52"/>
      <c r="G14" s="7"/>
      <c r="H14" s="51">
        <v>1.4</v>
      </c>
      <c r="I14" s="6"/>
      <c r="J14" s="7"/>
    </row>
    <row r="15" spans="1:10" ht="15" thickBot="1">
      <c r="A15" s="4" t="s">
        <v>23</v>
      </c>
      <c r="B15" s="5"/>
      <c r="C15" s="52"/>
      <c r="D15" s="7"/>
      <c r="E15" s="5"/>
      <c r="F15" s="52"/>
      <c r="G15" s="7"/>
      <c r="H15" s="51">
        <v>1.02</v>
      </c>
      <c r="I15" s="6"/>
      <c r="J15" s="7"/>
    </row>
    <row r="16" spans="1:10" ht="15" thickBot="1">
      <c r="A16" s="17" t="s">
        <v>56</v>
      </c>
      <c r="B16" s="5">
        <v>21.8</v>
      </c>
      <c r="C16" s="52"/>
      <c r="D16" s="7"/>
      <c r="E16" s="5">
        <v>1.3</v>
      </c>
      <c r="F16" s="52"/>
      <c r="G16" s="7"/>
      <c r="H16" s="51"/>
      <c r="I16" s="6"/>
      <c r="J16" s="7"/>
    </row>
    <row r="17" spans="1:10" ht="15" thickBot="1">
      <c r="A17" s="17" t="s">
        <v>9</v>
      </c>
      <c r="B17" s="5">
        <v>22.7</v>
      </c>
      <c r="C17" s="52"/>
      <c r="D17" s="7"/>
      <c r="E17" s="5"/>
      <c r="F17" s="52"/>
      <c r="G17" s="7"/>
      <c r="H17" s="51"/>
      <c r="I17" s="6"/>
      <c r="J17" s="7"/>
    </row>
    <row r="18" spans="1:10" ht="15" thickBot="1">
      <c r="A18" s="17" t="s">
        <v>57</v>
      </c>
      <c r="B18" s="5">
        <v>1.1000000000000001</v>
      </c>
      <c r="C18" s="52"/>
      <c r="D18" s="7"/>
      <c r="E18" s="5"/>
      <c r="F18" s="52"/>
      <c r="G18" s="7"/>
      <c r="H18" s="51"/>
      <c r="I18" s="6"/>
      <c r="J18" s="7"/>
    </row>
    <row r="19" spans="1:10" ht="15" thickBot="1">
      <c r="A19" s="17" t="s">
        <v>38</v>
      </c>
      <c r="B19" s="5">
        <v>2.4</v>
      </c>
      <c r="C19" s="52"/>
      <c r="D19" s="7"/>
      <c r="E19" s="5">
        <v>2.5</v>
      </c>
      <c r="F19" s="99"/>
      <c r="G19" s="7"/>
      <c r="H19" s="60"/>
      <c r="I19" s="36"/>
      <c r="J19" s="20"/>
    </row>
    <row r="20" spans="1:10" ht="15" thickBot="1">
      <c r="A20" s="17" t="s">
        <v>7</v>
      </c>
      <c r="B20" s="105">
        <v>16.5</v>
      </c>
      <c r="C20" s="99"/>
      <c r="D20" s="37"/>
      <c r="E20" s="60"/>
      <c r="F20" s="106"/>
      <c r="G20" s="37"/>
      <c r="H20" s="60"/>
      <c r="I20" s="61"/>
      <c r="J20" s="37"/>
    </row>
    <row r="21" spans="1:10" ht="15" thickBot="1">
      <c r="A21" s="17" t="s">
        <v>8</v>
      </c>
      <c r="B21" s="5">
        <v>2.6</v>
      </c>
      <c r="C21" s="52"/>
      <c r="D21" s="37"/>
      <c r="E21" s="51"/>
      <c r="F21" s="52"/>
      <c r="G21" s="7"/>
      <c r="H21" s="51"/>
      <c r="I21" s="40"/>
      <c r="J21" s="7"/>
    </row>
    <row r="22" spans="1:10" ht="15" thickBot="1">
      <c r="A22" s="71" t="s">
        <v>35</v>
      </c>
      <c r="B22" s="48"/>
      <c r="C22" s="49"/>
      <c r="D22" s="7"/>
      <c r="E22" s="51"/>
      <c r="F22" s="52"/>
      <c r="G22" s="7"/>
      <c r="H22" s="5">
        <v>2.0499999999999998</v>
      </c>
      <c r="I22" s="6"/>
      <c r="J22" s="7"/>
    </row>
    <row r="23" spans="1:10" ht="15" thickBot="1">
      <c r="A23" s="17" t="s">
        <v>82</v>
      </c>
      <c r="B23" s="18"/>
      <c r="C23" s="99"/>
      <c r="D23" s="7"/>
      <c r="E23" s="60"/>
      <c r="F23" s="106"/>
      <c r="G23" s="37"/>
      <c r="H23" s="18">
        <v>8.2899999999999991</v>
      </c>
      <c r="I23" s="36"/>
      <c r="J23" s="7"/>
    </row>
    <row r="24" spans="1:10" ht="15" thickBot="1">
      <c r="A24" s="17" t="s">
        <v>11</v>
      </c>
      <c r="B24" s="76"/>
      <c r="C24" s="99"/>
      <c r="D24" s="37"/>
      <c r="E24" s="60">
        <v>1.2</v>
      </c>
      <c r="F24" s="99"/>
      <c r="G24" s="7"/>
      <c r="H24" s="30">
        <v>3</v>
      </c>
      <c r="I24" s="36"/>
      <c r="J24" s="37"/>
    </row>
    <row r="25" spans="1:10" ht="15" thickBot="1">
      <c r="A25" s="17" t="s">
        <v>12</v>
      </c>
      <c r="B25" s="5">
        <v>1.1000000000000001</v>
      </c>
      <c r="C25" s="99"/>
      <c r="D25" s="37"/>
      <c r="E25" s="60">
        <v>1.2</v>
      </c>
      <c r="F25" s="99"/>
      <c r="G25" s="7"/>
      <c r="H25" s="153"/>
      <c r="I25" s="36"/>
      <c r="J25" s="7"/>
    </row>
    <row r="26" spans="1:10" ht="15" thickBot="1">
      <c r="A26" s="17" t="s">
        <v>22</v>
      </c>
      <c r="B26" s="18">
        <v>0.7</v>
      </c>
      <c r="C26" s="99"/>
      <c r="D26" s="37"/>
      <c r="E26" s="60"/>
      <c r="F26" s="106"/>
      <c r="G26" s="37"/>
      <c r="H26" s="18">
        <v>0.78</v>
      </c>
      <c r="I26" s="36"/>
      <c r="J26" s="7"/>
    </row>
    <row r="27" spans="1:10" ht="15" thickBot="1">
      <c r="A27" s="17" t="s">
        <v>26</v>
      </c>
      <c r="B27" s="18"/>
      <c r="C27" s="99"/>
      <c r="D27" s="37"/>
      <c r="E27" s="60"/>
      <c r="F27" s="106"/>
      <c r="G27" s="37"/>
      <c r="H27" s="18">
        <v>1.2</v>
      </c>
      <c r="I27" s="36"/>
      <c r="J27" s="7"/>
    </row>
    <row r="28" spans="1:10" ht="15" thickBot="1">
      <c r="A28" s="17" t="s">
        <v>21</v>
      </c>
      <c r="B28" s="18">
        <v>1.1000000000000001</v>
      </c>
      <c r="C28" s="99"/>
      <c r="D28" s="37"/>
      <c r="E28" s="60"/>
      <c r="F28" s="106"/>
      <c r="G28" s="37"/>
      <c r="H28" s="153"/>
      <c r="I28" s="36"/>
      <c r="J28" s="7"/>
    </row>
    <row r="29" spans="1:10" ht="15" thickBot="1">
      <c r="A29" s="17" t="s">
        <v>93</v>
      </c>
      <c r="B29" s="18">
        <v>1.3</v>
      </c>
      <c r="C29" s="99"/>
      <c r="D29" s="37"/>
      <c r="E29" s="60"/>
      <c r="F29" s="106"/>
      <c r="G29" s="37"/>
      <c r="H29" s="153"/>
      <c r="I29" s="36"/>
      <c r="J29" s="7"/>
    </row>
    <row r="30" spans="1:10" ht="15" thickBot="1">
      <c r="A30" s="17" t="s">
        <v>94</v>
      </c>
      <c r="B30" s="18">
        <v>1.4</v>
      </c>
      <c r="C30" s="99"/>
      <c r="D30" s="37"/>
      <c r="E30" s="60"/>
      <c r="F30" s="106"/>
      <c r="G30" s="37"/>
      <c r="H30" s="153"/>
      <c r="I30" s="36"/>
      <c r="J30" s="7"/>
    </row>
    <row r="31" spans="1:10">
      <c r="A31" s="9" t="s">
        <v>95</v>
      </c>
      <c r="B31" s="23"/>
      <c r="C31" s="80"/>
      <c r="D31" s="25"/>
      <c r="E31" s="26"/>
      <c r="F31" s="148"/>
      <c r="G31" s="25"/>
      <c r="H31" s="78"/>
      <c r="I31" s="27"/>
      <c r="J31" s="29"/>
    </row>
    <row r="32" spans="1:10">
      <c r="A32" s="9" t="s">
        <v>96</v>
      </c>
      <c r="B32" s="13"/>
      <c r="C32" s="149"/>
      <c r="D32" s="16"/>
      <c r="E32" s="13">
        <v>2.2000000000000002</v>
      </c>
      <c r="F32" s="83"/>
      <c r="G32" s="16"/>
      <c r="H32" s="150"/>
      <c r="I32" s="151"/>
      <c r="J32" s="54"/>
    </row>
    <row r="33" spans="1:10" ht="15" thickBot="1">
      <c r="A33" s="17" t="s">
        <v>97</v>
      </c>
      <c r="B33" s="30"/>
      <c r="C33" s="154"/>
      <c r="D33" s="20"/>
      <c r="E33" s="30">
        <f>SUM(E31:E32)</f>
        <v>2.2000000000000002</v>
      </c>
      <c r="F33" s="146"/>
      <c r="G33" s="20"/>
      <c r="H33" s="38"/>
      <c r="I33" s="32"/>
      <c r="J33" s="20"/>
    </row>
    <row r="34" spans="1:10" ht="15" thickBot="1">
      <c r="A34" s="17" t="s">
        <v>98</v>
      </c>
      <c r="B34" s="18"/>
      <c r="C34" s="99"/>
      <c r="D34" s="37"/>
      <c r="E34" s="60">
        <v>2.5</v>
      </c>
      <c r="F34" s="99"/>
      <c r="G34" s="20"/>
      <c r="H34" s="153"/>
      <c r="I34" s="36"/>
      <c r="J34" s="7"/>
    </row>
    <row r="35" spans="1:10" ht="15" thickBot="1">
      <c r="A35" s="17" t="s">
        <v>99</v>
      </c>
      <c r="B35" s="18"/>
      <c r="C35" s="99"/>
      <c r="D35" s="37"/>
      <c r="E35" s="60">
        <v>3.9</v>
      </c>
      <c r="F35" s="99"/>
      <c r="G35" s="20"/>
      <c r="H35" s="153"/>
      <c r="I35" s="36"/>
      <c r="J35" s="7"/>
    </row>
    <row r="36" spans="1:10">
      <c r="A36" s="33" t="s">
        <v>100</v>
      </c>
      <c r="B36" s="34"/>
      <c r="C36" s="102"/>
      <c r="D36" s="29"/>
      <c r="E36" s="62">
        <v>9.1999999999999993</v>
      </c>
      <c r="F36" s="102"/>
      <c r="G36" s="29"/>
      <c r="H36" s="41"/>
      <c r="I36" s="27"/>
      <c r="J36" s="29"/>
    </row>
    <row r="37" spans="1:10">
      <c r="A37" s="9" t="s">
        <v>60</v>
      </c>
      <c r="B37" s="10"/>
      <c r="C37" s="83"/>
      <c r="D37" s="16"/>
      <c r="E37" s="63"/>
      <c r="F37" s="83"/>
      <c r="G37" s="16"/>
      <c r="H37" s="13">
        <v>1.96</v>
      </c>
      <c r="I37" s="11"/>
      <c r="J37" s="12"/>
    </row>
    <row r="38" spans="1:10" ht="15" thickBot="1">
      <c r="A38" s="17" t="s">
        <v>37</v>
      </c>
      <c r="B38" s="38"/>
      <c r="C38" s="155"/>
      <c r="D38" s="20"/>
      <c r="E38" s="30">
        <f>SUM(E36:E37)</f>
        <v>9.1999999999999993</v>
      </c>
      <c r="F38" s="146"/>
      <c r="G38" s="20"/>
      <c r="H38" s="30">
        <f>SUM(H36:H37)</f>
        <v>1.96</v>
      </c>
      <c r="I38" s="147"/>
      <c r="J38" s="20"/>
    </row>
    <row r="39" spans="1:10" ht="16.2" thickBot="1">
      <c r="A39" s="92" t="s">
        <v>13</v>
      </c>
      <c r="B39" s="93">
        <f>SUM(B30,B29,B28,B26,B25,B24,B24,B21,B20,B19,B18,B17,B16,B14,B12,B11,B8,B5)</f>
        <v>85.8</v>
      </c>
      <c r="C39" s="93"/>
      <c r="D39" s="93"/>
      <c r="E39" s="93">
        <f>SUM(E38,E35,E34,E33,E25,E24,E19,E16,E12,E11,E8,E5)</f>
        <v>45.599999999999994</v>
      </c>
      <c r="F39" s="93"/>
      <c r="G39" s="93"/>
      <c r="H39" s="93">
        <f>SUM(H38,H27,H26,H24,H23,H22,H15,H14,H13,H12,H11,H8,H5)</f>
        <v>49.009999999999991</v>
      </c>
      <c r="I39" s="93"/>
      <c r="J39" s="93"/>
    </row>
    <row r="40" spans="1:10">
      <c r="A40" s="452"/>
      <c r="B40" s="453"/>
      <c r="C40" s="453"/>
      <c r="D40" s="453"/>
      <c r="E40" s="453"/>
      <c r="F40" s="453"/>
      <c r="G40" s="453"/>
      <c r="H40" s="453"/>
      <c r="I40" s="453"/>
      <c r="J40" s="454"/>
    </row>
    <row r="41" spans="1:10" ht="15" thickBot="1">
      <c r="A41" s="467"/>
      <c r="B41" s="468"/>
      <c r="C41" s="468"/>
      <c r="D41" s="468"/>
      <c r="E41" s="468"/>
      <c r="F41" s="468"/>
      <c r="G41" s="468"/>
      <c r="H41" s="468"/>
      <c r="I41" s="468"/>
      <c r="J41" s="469"/>
    </row>
    <row r="42" spans="1:10">
      <c r="A42" s="33" t="s">
        <v>84</v>
      </c>
      <c r="B42" s="26"/>
      <c r="C42" s="102"/>
      <c r="D42" s="123"/>
      <c r="E42" s="119"/>
      <c r="F42" s="120"/>
      <c r="G42" s="126"/>
      <c r="H42" s="62">
        <v>1.9</v>
      </c>
      <c r="I42" s="128"/>
      <c r="J42" s="129"/>
    </row>
    <row r="43" spans="1:10">
      <c r="A43" s="9" t="s">
        <v>27</v>
      </c>
      <c r="B43" s="13"/>
      <c r="C43" s="90"/>
      <c r="D43" s="130"/>
      <c r="E43" s="156"/>
      <c r="F43" s="11"/>
      <c r="G43" s="132"/>
      <c r="H43" s="156">
        <v>20.6</v>
      </c>
      <c r="I43" s="83"/>
      <c r="J43" s="88"/>
    </row>
    <row r="44" spans="1:10" ht="15" thickBot="1">
      <c r="A44" s="97" t="s">
        <v>14</v>
      </c>
      <c r="B44" s="18"/>
      <c r="C44" s="99"/>
      <c r="D44" s="37"/>
      <c r="E44" s="38"/>
      <c r="F44" s="36"/>
      <c r="G44" s="37"/>
      <c r="H44" s="60">
        <f>SUM(H42:H43)</f>
        <v>22.5</v>
      </c>
      <c r="I44" s="157"/>
      <c r="J44" s="37"/>
    </row>
    <row r="45" spans="1:10" ht="15" thickBot="1">
      <c r="A45" s="94" t="s">
        <v>85</v>
      </c>
      <c r="B45" s="18"/>
      <c r="C45" s="106"/>
      <c r="D45" s="37"/>
      <c r="E45" s="60"/>
      <c r="F45" s="36"/>
      <c r="G45" s="7"/>
      <c r="H45" s="60">
        <v>11.2</v>
      </c>
      <c r="I45" s="36"/>
      <c r="J45" s="7"/>
    </row>
    <row r="46" spans="1:10">
      <c r="A46" s="33" t="s">
        <v>101</v>
      </c>
      <c r="B46" s="41">
        <v>2.4</v>
      </c>
      <c r="C46" s="102"/>
      <c r="D46" s="29"/>
      <c r="E46" s="62">
        <v>29.4</v>
      </c>
      <c r="F46" s="27"/>
      <c r="G46" s="103"/>
      <c r="H46" s="78">
        <v>2.66</v>
      </c>
      <c r="I46" s="27"/>
      <c r="J46" s="103"/>
    </row>
    <row r="47" spans="1:10">
      <c r="A47" s="9" t="s">
        <v>102</v>
      </c>
      <c r="B47" s="23"/>
      <c r="C47" s="83"/>
      <c r="D47" s="16"/>
      <c r="E47" s="156">
        <v>10.8</v>
      </c>
      <c r="F47" s="11"/>
      <c r="G47" s="135"/>
      <c r="H47" s="63"/>
      <c r="I47" s="11"/>
      <c r="J47" s="135"/>
    </row>
    <row r="48" spans="1:10" ht="15" thickBot="1">
      <c r="A48" s="104" t="s">
        <v>64</v>
      </c>
      <c r="B48" s="30">
        <f>SUM(B46:B47)</f>
        <v>2.4</v>
      </c>
      <c r="C48" s="146"/>
      <c r="D48" s="37"/>
      <c r="E48" s="60">
        <f>SUM(E46:E47)</f>
        <v>40.200000000000003</v>
      </c>
      <c r="F48" s="157"/>
      <c r="G48" s="37"/>
      <c r="H48" s="60">
        <f>SUM(H46:H47)</f>
        <v>2.66</v>
      </c>
      <c r="I48" s="157"/>
      <c r="J48" s="37"/>
    </row>
    <row r="49" spans="1:10">
      <c r="A49" s="33" t="s">
        <v>103</v>
      </c>
      <c r="B49" s="23"/>
      <c r="C49" s="148"/>
      <c r="D49" s="25"/>
      <c r="E49" s="158">
        <v>4.5999999999999996</v>
      </c>
      <c r="F49" s="159"/>
      <c r="G49" s="108"/>
      <c r="H49" s="158">
        <v>4.97</v>
      </c>
      <c r="I49" s="159"/>
      <c r="J49" s="108"/>
    </row>
    <row r="50" spans="1:10">
      <c r="A50" s="9" t="s">
        <v>104</v>
      </c>
      <c r="B50" s="160">
        <v>2.4</v>
      </c>
      <c r="C50" s="145"/>
      <c r="D50" s="12"/>
      <c r="E50" s="161"/>
      <c r="F50" s="117"/>
      <c r="G50" s="162"/>
      <c r="H50" s="163"/>
      <c r="I50" s="117"/>
      <c r="J50" s="162"/>
    </row>
    <row r="51" spans="1:10" ht="15" thickBot="1">
      <c r="A51" s="104" t="s">
        <v>66</v>
      </c>
      <c r="B51" s="30">
        <f>SUM(B49:B50)</f>
        <v>2.4</v>
      </c>
      <c r="C51" s="146"/>
      <c r="D51" s="20"/>
      <c r="E51" s="38">
        <f>SUM(E49:E50)</f>
        <v>4.5999999999999996</v>
      </c>
      <c r="F51" s="152"/>
      <c r="G51" s="20"/>
      <c r="H51" s="38">
        <f>SUM(H49:H50)</f>
        <v>4.97</v>
      </c>
      <c r="I51" s="152"/>
      <c r="J51" s="20"/>
    </row>
    <row r="52" spans="1:10">
      <c r="A52" s="9" t="s">
        <v>87</v>
      </c>
      <c r="B52" s="41"/>
      <c r="C52" s="102"/>
      <c r="D52" s="118"/>
      <c r="E52" s="62">
        <v>2.6</v>
      </c>
      <c r="F52" s="164"/>
      <c r="G52" s="118"/>
      <c r="H52" s="119"/>
      <c r="I52" s="120"/>
      <c r="J52" s="138"/>
    </row>
    <row r="53" spans="1:10">
      <c r="A53" s="9" t="s">
        <v>17</v>
      </c>
      <c r="B53" s="136">
        <v>2.4</v>
      </c>
      <c r="C53" s="80"/>
      <c r="D53" s="56"/>
      <c r="E53" s="165">
        <v>5.0999999999999996</v>
      </c>
      <c r="F53" s="24"/>
      <c r="G53" s="140"/>
      <c r="H53" s="166">
        <v>8.15</v>
      </c>
      <c r="I53" s="24"/>
      <c r="J53" s="140"/>
    </row>
    <row r="54" spans="1:10" ht="15" thickBot="1">
      <c r="A54" s="104" t="s">
        <v>67</v>
      </c>
      <c r="B54" s="18">
        <f>SUM(B52:B53)</f>
        <v>2.4</v>
      </c>
      <c r="C54" s="167"/>
      <c r="D54" s="37"/>
      <c r="E54" s="38">
        <f>SUM(E52:E53)</f>
        <v>7.6999999999999993</v>
      </c>
      <c r="F54" s="152"/>
      <c r="G54" s="20"/>
      <c r="H54" s="60">
        <f>SUM(H52:H53)</f>
        <v>8.15</v>
      </c>
      <c r="I54" s="36"/>
      <c r="J54" s="20"/>
    </row>
    <row r="55" spans="1:10">
      <c r="A55" s="33" t="s">
        <v>41</v>
      </c>
      <c r="B55" s="41">
        <v>1.2</v>
      </c>
      <c r="C55" s="102"/>
      <c r="D55" s="29"/>
      <c r="E55" s="168"/>
      <c r="F55" s="27"/>
      <c r="G55" s="103"/>
      <c r="H55" s="158"/>
      <c r="I55" s="27"/>
      <c r="J55" s="103"/>
    </row>
    <row r="56" spans="1:10" ht="15" thickBot="1">
      <c r="A56" s="104" t="s">
        <v>71</v>
      </c>
      <c r="B56" s="18">
        <f>SUM(B55)</f>
        <v>1.2</v>
      </c>
      <c r="C56" s="167"/>
      <c r="D56" s="37"/>
      <c r="E56" s="60"/>
      <c r="F56" s="36"/>
      <c r="G56" s="37"/>
      <c r="H56" s="38"/>
      <c r="I56" s="36"/>
      <c r="J56" s="37"/>
    </row>
    <row r="57" spans="1:10" ht="15" thickBot="1">
      <c r="A57" s="94" t="s">
        <v>73</v>
      </c>
      <c r="B57" s="18">
        <v>5.8</v>
      </c>
      <c r="C57" s="99"/>
      <c r="D57" s="37"/>
      <c r="E57" s="18">
        <v>1.9</v>
      </c>
      <c r="F57" s="36"/>
      <c r="G57" s="20"/>
      <c r="H57" s="60">
        <v>1.5</v>
      </c>
      <c r="I57" s="36"/>
      <c r="J57" s="7"/>
    </row>
    <row r="58" spans="1:10" ht="16.2" thickBot="1">
      <c r="A58" s="113" t="s">
        <v>76</v>
      </c>
      <c r="B58" s="114">
        <f>SUM(B57,B56,B54,B51,B48)</f>
        <v>14.200000000000001</v>
      </c>
      <c r="C58" s="114"/>
      <c r="D58" s="114"/>
      <c r="E58" s="114">
        <f>SUM(E57,E54,E51,E48)</f>
        <v>54.400000000000006</v>
      </c>
      <c r="F58" s="114"/>
      <c r="G58" s="114"/>
      <c r="H58" s="114">
        <f>SUM(H57,H54,H51,H48,H45,H44)</f>
        <v>50.980000000000004</v>
      </c>
      <c r="I58" s="114"/>
      <c r="J58" s="114"/>
    </row>
    <row r="59" spans="1:10" ht="16.2" thickBot="1">
      <c r="A59" s="115" t="s">
        <v>42</v>
      </c>
      <c r="B59" s="116">
        <f>SUM(B58,B39)</f>
        <v>100</v>
      </c>
      <c r="C59" s="116"/>
      <c r="D59" s="116"/>
      <c r="E59" s="116">
        <f t="shared" ref="E59:H59" si="0">E39+E58</f>
        <v>100</v>
      </c>
      <c r="F59" s="116"/>
      <c r="G59" s="116"/>
      <c r="H59" s="116">
        <f t="shared" si="0"/>
        <v>99.99</v>
      </c>
      <c r="I59" s="116"/>
      <c r="J59" s="116"/>
    </row>
  </sheetData>
  <mergeCells count="5">
    <mergeCell ref="A40:J41"/>
    <mergeCell ref="A2:A4"/>
    <mergeCell ref="B2:D3"/>
    <mergeCell ref="E2:G3"/>
    <mergeCell ref="H2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17E7-3148-4D21-AE4F-A0F86C0B7636}">
  <dimension ref="A1:J58"/>
  <sheetViews>
    <sheetView workbookViewId="0">
      <selection activeCell="A2" sqref="A2:A4"/>
    </sheetView>
  </sheetViews>
  <sheetFormatPr defaultColWidth="8.77734375" defaultRowHeight="14.4"/>
  <cols>
    <col min="1" max="1" width="29.33203125" bestFit="1" customWidth="1"/>
    <col min="2" max="2" width="6.6640625" bestFit="1" customWidth="1"/>
    <col min="3" max="3" width="11.109375" customWidth="1"/>
    <col min="4" max="4" width="5.44140625" bestFit="1" customWidth="1"/>
    <col min="5" max="5" width="6.6640625" bestFit="1" customWidth="1"/>
    <col min="6" max="6" width="11.44140625" customWidth="1"/>
    <col min="7" max="7" width="5.44140625" bestFit="1" customWidth="1"/>
    <col min="8" max="8" width="6.6640625" bestFit="1" customWidth="1"/>
    <col min="9" max="9" width="10.109375" customWidth="1"/>
    <col min="10" max="10" width="5.44140625" bestFit="1" customWidth="1"/>
  </cols>
  <sheetData>
    <row r="1" spans="1:10" ht="15" thickBot="1"/>
    <row r="2" spans="1:10">
      <c r="A2" s="458" t="s">
        <v>0</v>
      </c>
      <c r="B2" s="461" t="s">
        <v>105</v>
      </c>
      <c r="C2" s="462"/>
      <c r="D2" s="463"/>
      <c r="E2" s="461" t="s">
        <v>106</v>
      </c>
      <c r="F2" s="462"/>
      <c r="G2" s="463"/>
      <c r="H2" s="461" t="s">
        <v>107</v>
      </c>
      <c r="I2" s="462"/>
      <c r="J2" s="463"/>
    </row>
    <row r="3" spans="1:10">
      <c r="A3" s="459"/>
      <c r="B3" s="464"/>
      <c r="C3" s="465"/>
      <c r="D3" s="466"/>
      <c r="E3" s="464"/>
      <c r="F3" s="465"/>
      <c r="G3" s="466"/>
      <c r="H3" s="464"/>
      <c r="I3" s="465"/>
      <c r="J3" s="466"/>
    </row>
    <row r="4" spans="1:10" ht="40.200000000000003" thickBot="1">
      <c r="A4" s="460"/>
      <c r="B4" s="1" t="s">
        <v>29</v>
      </c>
      <c r="C4" s="1" t="s">
        <v>30</v>
      </c>
      <c r="D4" s="2" t="s">
        <v>31</v>
      </c>
      <c r="E4" s="3" t="s">
        <v>29</v>
      </c>
      <c r="F4" s="1" t="s">
        <v>30</v>
      </c>
      <c r="G4" s="2" t="s">
        <v>31</v>
      </c>
      <c r="H4" s="3" t="s">
        <v>29</v>
      </c>
      <c r="I4" s="1" t="s">
        <v>30</v>
      </c>
      <c r="J4" s="2" t="s">
        <v>31</v>
      </c>
    </row>
    <row r="5" spans="1:10" ht="15" thickBot="1">
      <c r="A5" s="4" t="s">
        <v>4</v>
      </c>
      <c r="B5" s="169">
        <v>19.8</v>
      </c>
      <c r="C5" s="170"/>
      <c r="D5" s="171"/>
      <c r="E5" s="169">
        <v>15.7</v>
      </c>
      <c r="F5" s="397"/>
      <c r="G5" s="403"/>
      <c r="H5" s="169">
        <v>3.8</v>
      </c>
      <c r="I5" s="397"/>
      <c r="J5" s="171"/>
    </row>
    <row r="6" spans="1:10" ht="15" thickBot="1">
      <c r="A6" s="173" t="s">
        <v>108</v>
      </c>
      <c r="B6" s="385"/>
      <c r="C6" s="174"/>
      <c r="D6" s="171"/>
      <c r="E6" s="41"/>
      <c r="F6" s="399"/>
      <c r="G6" s="175"/>
      <c r="H6" s="385"/>
      <c r="I6" s="174"/>
      <c r="J6" s="171"/>
    </row>
    <row r="7" spans="1:10" ht="15" thickBot="1">
      <c r="A7" s="173" t="s">
        <v>109</v>
      </c>
      <c r="B7" s="386"/>
      <c r="C7" s="177"/>
      <c r="D7" s="171"/>
      <c r="E7" s="13">
        <v>3.4</v>
      </c>
      <c r="F7" s="400"/>
      <c r="G7" s="178"/>
      <c r="H7" s="386"/>
      <c r="I7" s="177"/>
      <c r="J7" s="171"/>
    </row>
    <row r="8" spans="1:10" ht="15" thickBot="1">
      <c r="A8" s="179" t="s">
        <v>32</v>
      </c>
      <c r="B8" s="387"/>
      <c r="C8" s="181"/>
      <c r="D8" s="171"/>
      <c r="E8" s="30">
        <f>SUM(E6:E7)</f>
        <v>3.4</v>
      </c>
      <c r="F8" s="401"/>
      <c r="G8" s="182"/>
      <c r="H8" s="393"/>
      <c r="I8" s="183"/>
      <c r="J8" s="171"/>
    </row>
    <row r="9" spans="1:10" ht="15" thickBot="1">
      <c r="A9" s="173" t="s">
        <v>110</v>
      </c>
      <c r="B9" s="41"/>
      <c r="C9" s="27"/>
      <c r="D9" s="171"/>
      <c r="E9" s="136"/>
      <c r="F9" s="402"/>
      <c r="G9" s="178"/>
      <c r="H9" s="394"/>
      <c r="I9" s="174"/>
      <c r="J9" s="171"/>
    </row>
    <row r="10" spans="1:10" ht="15" thickBot="1">
      <c r="A10" s="173" t="s">
        <v>111</v>
      </c>
      <c r="B10" s="136">
        <v>4.2</v>
      </c>
      <c r="C10" s="24"/>
      <c r="D10" s="171"/>
      <c r="E10" s="136">
        <v>4</v>
      </c>
      <c r="F10" s="402"/>
      <c r="G10" s="178"/>
      <c r="H10" s="395"/>
      <c r="I10" s="177"/>
      <c r="J10" s="171"/>
    </row>
    <row r="11" spans="1:10" ht="15" thickBot="1">
      <c r="A11" s="179" t="s">
        <v>34</v>
      </c>
      <c r="B11" s="18">
        <f>SUM(B9:B10)</f>
        <v>4.2</v>
      </c>
      <c r="C11" s="36"/>
      <c r="D11" s="171"/>
      <c r="E11" s="18">
        <f>SUM(E9:E10)</f>
        <v>4</v>
      </c>
      <c r="F11" s="398"/>
      <c r="G11" s="178"/>
      <c r="H11" s="396"/>
      <c r="I11" s="188"/>
      <c r="J11" s="171"/>
    </row>
    <row r="12" spans="1:10" ht="15" thickBot="1">
      <c r="A12" s="179" t="s">
        <v>38</v>
      </c>
      <c r="B12" s="388"/>
      <c r="C12" s="183"/>
      <c r="D12" s="171"/>
      <c r="E12" s="18">
        <v>11.4</v>
      </c>
      <c r="F12" s="398"/>
      <c r="G12" s="178"/>
      <c r="H12" s="65">
        <v>2.2999999999999998</v>
      </c>
      <c r="I12" s="356"/>
      <c r="J12" s="171"/>
    </row>
    <row r="13" spans="1:10" ht="15" thickBot="1">
      <c r="A13" s="190" t="s">
        <v>112</v>
      </c>
      <c r="B13" s="389"/>
      <c r="C13" s="192"/>
      <c r="D13" s="171"/>
      <c r="E13" s="169">
        <v>6.4</v>
      </c>
      <c r="F13" s="397"/>
      <c r="G13" s="178"/>
      <c r="H13" s="392"/>
      <c r="I13" s="192"/>
      <c r="J13" s="171"/>
    </row>
    <row r="14" spans="1:10" ht="15" thickBot="1">
      <c r="A14" s="179" t="s">
        <v>8</v>
      </c>
      <c r="B14" s="388"/>
      <c r="C14" s="183"/>
      <c r="D14" s="171"/>
      <c r="E14" s="389"/>
      <c r="F14" s="192"/>
      <c r="G14" s="178"/>
      <c r="H14" s="70">
        <v>5.7</v>
      </c>
      <c r="I14" s="356"/>
      <c r="J14" s="171"/>
    </row>
    <row r="15" spans="1:10" ht="15" thickBot="1">
      <c r="A15" s="4" t="s">
        <v>20</v>
      </c>
      <c r="B15" s="18">
        <v>2</v>
      </c>
      <c r="C15" s="36"/>
      <c r="D15" s="171"/>
      <c r="E15" s="389"/>
      <c r="F15" s="192"/>
      <c r="G15" s="178"/>
      <c r="H15" s="392"/>
      <c r="I15" s="192"/>
      <c r="J15" s="171"/>
    </row>
    <row r="16" spans="1:10" ht="15" thickBot="1">
      <c r="A16" s="17" t="s">
        <v>21</v>
      </c>
      <c r="B16" s="5">
        <v>1.7</v>
      </c>
      <c r="C16" s="6"/>
      <c r="D16" s="171"/>
      <c r="E16" s="389"/>
      <c r="F16" s="192"/>
      <c r="G16" s="178"/>
      <c r="H16" s="392"/>
      <c r="I16" s="192"/>
      <c r="J16" s="171"/>
    </row>
    <row r="17" spans="1:10" ht="15" thickBot="1">
      <c r="A17" s="17" t="s">
        <v>113</v>
      </c>
      <c r="B17" s="169">
        <v>10.8</v>
      </c>
      <c r="C17" s="172"/>
      <c r="D17" s="171"/>
      <c r="E17" s="389"/>
      <c r="F17" s="192"/>
      <c r="G17" s="178"/>
      <c r="H17" s="392"/>
      <c r="I17" s="192"/>
      <c r="J17" s="171"/>
    </row>
    <row r="18" spans="1:10" ht="15" thickBot="1">
      <c r="A18" s="179" t="s">
        <v>2</v>
      </c>
      <c r="B18" s="389"/>
      <c r="C18" s="192"/>
      <c r="D18" s="171"/>
      <c r="E18" s="68">
        <v>2.5</v>
      </c>
      <c r="F18" s="356"/>
      <c r="G18" s="178"/>
      <c r="H18" s="392"/>
      <c r="I18" s="192"/>
      <c r="J18" s="171"/>
    </row>
    <row r="19" spans="1:10" ht="15" thickBot="1">
      <c r="A19" s="179" t="s">
        <v>23</v>
      </c>
      <c r="B19" s="388"/>
      <c r="C19" s="183"/>
      <c r="D19" s="171"/>
      <c r="E19" s="389"/>
      <c r="F19" s="192"/>
      <c r="G19" s="178"/>
      <c r="H19" s="47">
        <v>0.9</v>
      </c>
      <c r="I19" s="398"/>
      <c r="J19" s="171"/>
    </row>
    <row r="20" spans="1:10" ht="15" thickBot="1">
      <c r="A20" s="17" t="s">
        <v>10</v>
      </c>
      <c r="B20" s="68">
        <v>6.2</v>
      </c>
      <c r="C20" s="69"/>
      <c r="D20" s="171"/>
      <c r="E20" s="392"/>
      <c r="F20" s="196"/>
      <c r="G20" s="178"/>
      <c r="H20" s="47">
        <v>4.8</v>
      </c>
      <c r="I20" s="398"/>
      <c r="J20" s="171"/>
    </row>
    <row r="21" spans="1:10" ht="15" thickBot="1">
      <c r="A21" s="179" t="s">
        <v>24</v>
      </c>
      <c r="B21" s="389"/>
      <c r="C21" s="192"/>
      <c r="D21" s="171"/>
      <c r="E21" s="392"/>
      <c r="F21" s="192"/>
      <c r="G21" s="178"/>
      <c r="H21" s="197">
        <v>6.7</v>
      </c>
      <c r="I21" s="397"/>
      <c r="J21" s="171"/>
    </row>
    <row r="22" spans="1:10" ht="15" thickBot="1">
      <c r="A22" s="71" t="s">
        <v>114</v>
      </c>
      <c r="B22" s="18">
        <v>0.3</v>
      </c>
      <c r="C22" s="36"/>
      <c r="D22" s="171"/>
      <c r="E22" s="392"/>
      <c r="F22" s="192"/>
      <c r="G22" s="178"/>
      <c r="H22" s="389"/>
      <c r="I22" s="192"/>
      <c r="J22" s="171"/>
    </row>
    <row r="23" spans="1:10" ht="15" thickBot="1">
      <c r="A23" s="17" t="s">
        <v>22</v>
      </c>
      <c r="B23" s="68">
        <v>1.8</v>
      </c>
      <c r="C23" s="69"/>
      <c r="D23" s="171"/>
      <c r="E23" s="391"/>
      <c r="F23" s="200"/>
      <c r="G23" s="178"/>
      <c r="H23" s="389"/>
      <c r="I23" s="192"/>
      <c r="J23" s="171"/>
    </row>
    <row r="24" spans="1:10" ht="15" thickBot="1">
      <c r="A24" s="179" t="s">
        <v>12</v>
      </c>
      <c r="B24" s="389"/>
      <c r="C24" s="192"/>
      <c r="D24" s="171"/>
      <c r="E24" s="60">
        <v>0.1</v>
      </c>
      <c r="F24" s="398"/>
      <c r="G24" s="178"/>
      <c r="H24" s="389"/>
      <c r="I24" s="192"/>
      <c r="J24" s="171"/>
    </row>
    <row r="25" spans="1:10" ht="15" thickBot="1">
      <c r="A25" s="17" t="s">
        <v>11</v>
      </c>
      <c r="B25" s="68">
        <v>1.4</v>
      </c>
      <c r="C25" s="69"/>
      <c r="D25" s="171"/>
      <c r="E25" s="65">
        <v>2.2999999999999998</v>
      </c>
      <c r="F25" s="356"/>
      <c r="G25" s="178"/>
      <c r="H25" s="68">
        <v>1.1000000000000001</v>
      </c>
      <c r="I25" s="356"/>
      <c r="J25" s="171"/>
    </row>
    <row r="26" spans="1:10" ht="15" thickBot="1">
      <c r="A26" s="201" t="s">
        <v>115</v>
      </c>
      <c r="B26" s="385"/>
      <c r="C26" s="174"/>
      <c r="D26" s="171"/>
      <c r="E26" s="62">
        <v>0.6</v>
      </c>
      <c r="F26" s="399"/>
      <c r="G26" s="178"/>
      <c r="H26" s="41">
        <v>1.4</v>
      </c>
      <c r="I26" s="399"/>
      <c r="J26" s="171"/>
    </row>
    <row r="27" spans="1:10" ht="15" thickBot="1">
      <c r="A27" s="173" t="s">
        <v>116</v>
      </c>
      <c r="B27" s="390"/>
      <c r="C27" s="177"/>
      <c r="D27" s="171"/>
      <c r="E27" s="202"/>
      <c r="F27" s="400"/>
      <c r="G27" s="178"/>
      <c r="H27" s="13">
        <v>5.5</v>
      </c>
      <c r="I27" s="400"/>
      <c r="J27" s="171"/>
    </row>
    <row r="28" spans="1:10" ht="15" thickBot="1">
      <c r="A28" s="173" t="s">
        <v>117</v>
      </c>
      <c r="B28" s="390"/>
      <c r="C28" s="177"/>
      <c r="D28" s="171"/>
      <c r="E28" s="202">
        <v>4.4000000000000004</v>
      </c>
      <c r="F28" s="400"/>
      <c r="G28" s="178"/>
      <c r="H28" s="13"/>
      <c r="I28" s="400"/>
      <c r="J28" s="171"/>
    </row>
    <row r="29" spans="1:10" ht="15" thickBot="1">
      <c r="A29" s="179" t="s">
        <v>37</v>
      </c>
      <c r="B29" s="391"/>
      <c r="C29" s="200"/>
      <c r="D29" s="171"/>
      <c r="E29" s="30">
        <f>SUM(E26:E28)</f>
        <v>5</v>
      </c>
      <c r="F29" s="401"/>
      <c r="G29" s="178"/>
      <c r="H29" s="30">
        <f>SUM(H26:H28)</f>
        <v>6.9</v>
      </c>
      <c r="I29" s="401"/>
      <c r="J29" s="171"/>
    </row>
    <row r="30" spans="1:10" ht="16.2" thickBot="1">
      <c r="A30" s="92" t="s">
        <v>13</v>
      </c>
      <c r="B30" s="93">
        <f>SUM(B5,B11,B15:B17,B20,B22,B23,B24,B25,B29)</f>
        <v>48.199999999999996</v>
      </c>
      <c r="C30" s="93"/>
      <c r="D30" s="93"/>
      <c r="E30" s="93">
        <f>SUM(E5,E8,E11,E12,E13,E18,E24,E25,E29)</f>
        <v>50.8</v>
      </c>
      <c r="F30" s="93"/>
      <c r="G30" s="93"/>
      <c r="H30" s="93">
        <f>SUM(H5,H12,H14,H19,H20,H21,H25,H29)</f>
        <v>32.200000000000003</v>
      </c>
      <c r="I30" s="93"/>
      <c r="J30" s="93"/>
    </row>
    <row r="31" spans="1:10">
      <c r="A31" s="452"/>
      <c r="B31" s="453"/>
      <c r="C31" s="453"/>
      <c r="D31" s="453"/>
      <c r="E31" s="453"/>
      <c r="F31" s="453"/>
      <c r="G31" s="453"/>
      <c r="H31" s="453"/>
      <c r="I31" s="453"/>
      <c r="J31" s="454"/>
    </row>
    <row r="32" spans="1:10" ht="15" thickBot="1">
      <c r="A32" s="467"/>
      <c r="B32" s="456"/>
      <c r="C32" s="456"/>
      <c r="D32" s="456"/>
      <c r="E32" s="456"/>
      <c r="F32" s="456"/>
      <c r="G32" s="456"/>
      <c r="H32" s="456"/>
      <c r="I32" s="456"/>
      <c r="J32" s="457"/>
    </row>
    <row r="33" spans="1:10" ht="15" thickBot="1">
      <c r="A33" s="122" t="s">
        <v>14</v>
      </c>
      <c r="B33" s="41"/>
      <c r="C33" s="102"/>
      <c r="D33" s="203"/>
      <c r="E33" s="119"/>
      <c r="F33" s="204"/>
      <c r="G33" s="205"/>
      <c r="H33" s="206"/>
      <c r="I33" s="207"/>
      <c r="J33" s="118"/>
    </row>
    <row r="34" spans="1:10" ht="15" thickBot="1">
      <c r="A34" s="208" t="s">
        <v>84</v>
      </c>
      <c r="B34" s="13">
        <v>11.1</v>
      </c>
      <c r="C34" s="83"/>
      <c r="D34" s="209"/>
      <c r="E34" s="210"/>
      <c r="F34" s="87"/>
      <c r="G34" s="211"/>
      <c r="H34" s="212"/>
      <c r="I34" s="213"/>
      <c r="J34" s="118"/>
    </row>
    <row r="35" spans="1:10" ht="15" thickBot="1">
      <c r="A35" s="208" t="s">
        <v>27</v>
      </c>
      <c r="B35" s="13"/>
      <c r="C35" s="90"/>
      <c r="D35" s="209"/>
      <c r="E35" s="214">
        <v>12.5</v>
      </c>
      <c r="F35" s="83"/>
      <c r="G35" s="211"/>
      <c r="H35" s="215"/>
      <c r="I35" s="177"/>
      <c r="J35" s="118"/>
    </row>
    <row r="36" spans="1:10" ht="15" thickBot="1">
      <c r="A36" s="216" t="s">
        <v>14</v>
      </c>
      <c r="B36" s="30">
        <f>SUM(B33:B35)</f>
        <v>11.1</v>
      </c>
      <c r="C36" s="154"/>
      <c r="D36" s="182"/>
      <c r="E36" s="217">
        <f>SUM(E33:E35)</f>
        <v>12.5</v>
      </c>
      <c r="F36" s="218"/>
      <c r="G36" s="198"/>
      <c r="H36" s="187"/>
      <c r="I36" s="188"/>
      <c r="J36" s="118"/>
    </row>
    <row r="37" spans="1:10" ht="15" thickBot="1">
      <c r="A37" s="219" t="s">
        <v>15</v>
      </c>
      <c r="B37" s="68">
        <v>4</v>
      </c>
      <c r="C37" s="220"/>
      <c r="D37" s="195"/>
      <c r="E37" s="193"/>
      <c r="F37" s="192"/>
      <c r="G37" s="198"/>
      <c r="H37" s="194"/>
      <c r="I37" s="192"/>
      <c r="J37" s="118"/>
    </row>
    <row r="38" spans="1:10" ht="15.6" thickTop="1" thickBot="1">
      <c r="A38" s="221" t="s">
        <v>118</v>
      </c>
      <c r="B38" s="222"/>
      <c r="C38" s="102"/>
      <c r="D38" s="203"/>
      <c r="E38" s="81"/>
      <c r="F38" s="223"/>
      <c r="G38" s="184"/>
      <c r="H38" s="224"/>
      <c r="I38" s="207"/>
      <c r="J38" s="118"/>
    </row>
    <row r="39" spans="1:10" ht="15" thickBot="1">
      <c r="A39" s="225" t="s">
        <v>17</v>
      </c>
      <c r="B39" s="13">
        <v>8.1</v>
      </c>
      <c r="C39" s="83"/>
      <c r="D39" s="178"/>
      <c r="E39" s="46">
        <v>12</v>
      </c>
      <c r="F39" s="83"/>
      <c r="G39" s="226"/>
      <c r="H39" s="227"/>
      <c r="I39" s="177"/>
      <c r="J39" s="118"/>
    </row>
    <row r="40" spans="1:10" ht="15" thickBot="1">
      <c r="A40" s="225" t="s">
        <v>119</v>
      </c>
      <c r="B40" s="13">
        <v>5</v>
      </c>
      <c r="C40" s="83"/>
      <c r="D40" s="178"/>
      <c r="E40" s="228">
        <v>7.8</v>
      </c>
      <c r="F40" s="83"/>
      <c r="G40" s="226"/>
      <c r="H40" s="227"/>
      <c r="I40" s="177"/>
      <c r="J40" s="118"/>
    </row>
    <row r="41" spans="1:10" ht="15" thickBot="1">
      <c r="A41" s="229" t="s">
        <v>67</v>
      </c>
      <c r="B41" s="30">
        <f>SUM(B38:B40)</f>
        <v>13.1</v>
      </c>
      <c r="C41" s="30"/>
      <c r="D41" s="182"/>
      <c r="E41" s="230">
        <f>SUM(E38:E40)</f>
        <v>19.8</v>
      </c>
      <c r="F41" s="218"/>
      <c r="G41" s="226"/>
      <c r="H41" s="199"/>
      <c r="I41" s="188"/>
      <c r="J41" s="118"/>
    </row>
    <row r="42" spans="1:10" ht="15.6" thickTop="1" thickBot="1">
      <c r="A42" s="208" t="s">
        <v>120</v>
      </c>
      <c r="B42" s="41"/>
      <c r="C42" s="102"/>
      <c r="D42" s="175"/>
      <c r="E42" s="206"/>
      <c r="F42" s="174"/>
      <c r="G42" s="226"/>
      <c r="H42" s="206"/>
      <c r="I42" s="174"/>
      <c r="J42" s="118"/>
    </row>
    <row r="43" spans="1:10" ht="15" thickBot="1">
      <c r="A43" s="208" t="s">
        <v>121</v>
      </c>
      <c r="B43" s="13">
        <v>19.7</v>
      </c>
      <c r="C43" s="83"/>
      <c r="D43" s="178"/>
      <c r="E43" s="212"/>
      <c r="F43" s="177"/>
      <c r="G43" s="226"/>
      <c r="H43" s="227"/>
      <c r="I43" s="177"/>
      <c r="J43" s="118"/>
    </row>
    <row r="44" spans="1:10" ht="15" thickBot="1">
      <c r="A44" s="231" t="s">
        <v>71</v>
      </c>
      <c r="B44" s="30">
        <f>SUM(B42:B43)</f>
        <v>19.7</v>
      </c>
      <c r="C44" s="154"/>
      <c r="D44" s="182"/>
      <c r="E44" s="232"/>
      <c r="F44" s="233"/>
      <c r="G44" s="226"/>
      <c r="H44" s="199"/>
      <c r="I44" s="188"/>
      <c r="J44" s="118"/>
    </row>
    <row r="45" spans="1:10" ht="15" thickBot="1">
      <c r="A45" s="173" t="s">
        <v>122</v>
      </c>
      <c r="B45" s="176"/>
      <c r="C45" s="177"/>
      <c r="D45" s="182"/>
      <c r="E45" s="62"/>
      <c r="F45" s="128"/>
      <c r="G45" s="182"/>
      <c r="H45" s="234"/>
      <c r="I45" s="235"/>
      <c r="J45" s="118"/>
    </row>
    <row r="46" spans="1:10" ht="15" thickBot="1">
      <c r="A46" s="173" t="s">
        <v>123</v>
      </c>
      <c r="B46" s="176"/>
      <c r="C46" s="177"/>
      <c r="D46" s="182"/>
      <c r="E46" s="202">
        <v>11.4</v>
      </c>
      <c r="F46" s="83"/>
      <c r="G46" s="182"/>
      <c r="H46" s="185"/>
      <c r="I46" s="177"/>
      <c r="J46" s="118"/>
    </row>
    <row r="47" spans="1:10" ht="15" thickBot="1">
      <c r="A47" s="231" t="s">
        <v>64</v>
      </c>
      <c r="B47" s="180"/>
      <c r="C47" s="181"/>
      <c r="D47" s="182"/>
      <c r="E47" s="38">
        <f>SUM(E45:E46)</f>
        <v>11.4</v>
      </c>
      <c r="F47" s="236"/>
      <c r="G47" s="182"/>
      <c r="H47" s="237"/>
      <c r="I47" s="238"/>
      <c r="J47" s="118"/>
    </row>
    <row r="48" spans="1:10" ht="15" thickBot="1">
      <c r="A48" s="201" t="s">
        <v>124</v>
      </c>
      <c r="B48" s="239"/>
      <c r="C48" s="207"/>
      <c r="D48" s="182"/>
      <c r="E48" s="224"/>
      <c r="F48" s="240"/>
      <c r="G48" s="226"/>
      <c r="H48" s="241"/>
      <c r="I48" s="242"/>
      <c r="J48" s="118"/>
    </row>
    <row r="49" spans="1:10" ht="15" thickBot="1">
      <c r="A49" s="208" t="s">
        <v>125</v>
      </c>
      <c r="B49" s="176"/>
      <c r="C49" s="177"/>
      <c r="D49" s="182"/>
      <c r="E49" s="215"/>
      <c r="F49" s="177"/>
      <c r="G49" s="226"/>
      <c r="H49" s="243">
        <v>27</v>
      </c>
      <c r="I49" s="80"/>
      <c r="J49" s="244"/>
    </row>
    <row r="50" spans="1:10" ht="15" thickBot="1">
      <c r="A50" s="231" t="s">
        <v>68</v>
      </c>
      <c r="B50" s="180"/>
      <c r="C50" s="181"/>
      <c r="D50" s="182"/>
      <c r="E50" s="199"/>
      <c r="F50" s="183"/>
      <c r="G50" s="226"/>
      <c r="H50" s="38">
        <f>SUM(H48:H49)</f>
        <v>27</v>
      </c>
      <c r="I50" s="236"/>
      <c r="J50" s="182"/>
    </row>
    <row r="51" spans="1:10" ht="15" thickBot="1">
      <c r="A51" s="231" t="s">
        <v>62</v>
      </c>
      <c r="B51" s="191"/>
      <c r="C51" s="192"/>
      <c r="D51" s="182"/>
      <c r="E51" s="193"/>
      <c r="F51" s="192"/>
      <c r="G51" s="182"/>
      <c r="H51" s="47">
        <v>5.4</v>
      </c>
      <c r="I51" s="36"/>
      <c r="J51" s="186"/>
    </row>
    <row r="52" spans="1:10" ht="15" thickBot="1">
      <c r="A52" s="231" t="s">
        <v>126</v>
      </c>
      <c r="B52" s="191"/>
      <c r="C52" s="192"/>
      <c r="D52" s="182"/>
      <c r="E52" s="193"/>
      <c r="F52" s="192"/>
      <c r="G52" s="182"/>
      <c r="H52" s="47">
        <v>22.8</v>
      </c>
      <c r="I52" s="36"/>
      <c r="J52" s="186"/>
    </row>
    <row r="53" spans="1:10" ht="15" thickBot="1">
      <c r="A53" s="231" t="s">
        <v>72</v>
      </c>
      <c r="B53" s="245"/>
      <c r="C53" s="246"/>
      <c r="D53" s="182"/>
      <c r="E53" s="247"/>
      <c r="F53" s="246"/>
      <c r="G53" s="182"/>
      <c r="H53" s="70">
        <v>5.3</v>
      </c>
      <c r="I53" s="69"/>
      <c r="J53" s="189"/>
    </row>
    <row r="54" spans="1:10">
      <c r="A54" s="122" t="s">
        <v>127</v>
      </c>
      <c r="B54" s="41">
        <v>3.9</v>
      </c>
      <c r="C54" s="102"/>
      <c r="D54" s="203"/>
      <c r="E54" s="62">
        <v>5.5</v>
      </c>
      <c r="F54" s="102"/>
      <c r="G54" s="226"/>
      <c r="H54" s="78"/>
      <c r="I54" s="128"/>
      <c r="J54" s="203"/>
    </row>
    <row r="55" spans="1:10">
      <c r="A55" s="208" t="s">
        <v>128</v>
      </c>
      <c r="B55" s="13"/>
      <c r="C55" s="90"/>
      <c r="D55" s="209"/>
      <c r="E55" s="202"/>
      <c r="F55" s="90"/>
      <c r="G55" s="226"/>
      <c r="H55" s="202">
        <v>7.3</v>
      </c>
      <c r="I55" s="83"/>
      <c r="J55" s="209"/>
    </row>
    <row r="56" spans="1:10" ht="15" thickBot="1">
      <c r="A56" s="231" t="s">
        <v>73</v>
      </c>
      <c r="B56" s="30">
        <f>SUM(B54:B55)</f>
        <v>3.9</v>
      </c>
      <c r="C56" s="154"/>
      <c r="D56" s="182"/>
      <c r="E56" s="30">
        <f>SUM(E54:E55)</f>
        <v>5.5</v>
      </c>
      <c r="F56" s="154"/>
      <c r="G56" s="182"/>
      <c r="H56" s="38">
        <f>SUM(H54:H55)</f>
        <v>7.3</v>
      </c>
      <c r="I56" s="236"/>
      <c r="J56" s="182"/>
    </row>
    <row r="57" spans="1:10" ht="16.2" thickBot="1">
      <c r="A57" s="113" t="s">
        <v>76</v>
      </c>
      <c r="B57" s="114">
        <f>SUM(B36,B37,B41,B44,B56)</f>
        <v>51.8</v>
      </c>
      <c r="C57" s="114"/>
      <c r="D57" s="114"/>
      <c r="E57" s="114">
        <f>SUM(E36,E41,E47,E56)</f>
        <v>49.199999999999996</v>
      </c>
      <c r="F57" s="114"/>
      <c r="G57" s="114"/>
      <c r="H57" s="114">
        <f>SUM(H50,H51,H52,H53,H56)</f>
        <v>67.8</v>
      </c>
      <c r="I57" s="114"/>
      <c r="J57" s="114"/>
    </row>
    <row r="58" spans="1:10" ht="16.2" thickBot="1">
      <c r="A58" s="115" t="s">
        <v>42</v>
      </c>
      <c r="B58" s="116">
        <f>SUM(B57,B30)</f>
        <v>100</v>
      </c>
      <c r="C58" s="116"/>
      <c r="D58" s="116"/>
      <c r="E58" s="116">
        <f>SUM(E30,E57)</f>
        <v>100</v>
      </c>
      <c r="F58" s="116"/>
      <c r="G58" s="116"/>
      <c r="H58" s="116">
        <f t="shared" ref="H58" si="0">H30+H57</f>
        <v>100</v>
      </c>
      <c r="I58" s="116"/>
      <c r="J58" s="116"/>
    </row>
  </sheetData>
  <mergeCells count="5">
    <mergeCell ref="A31:J32"/>
    <mergeCell ref="A2:A4"/>
    <mergeCell ref="B2:D3"/>
    <mergeCell ref="E2:G3"/>
    <mergeCell ref="H2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AD24-6C01-4C00-B9C7-D5201A032299}">
  <dimension ref="A1:J62"/>
  <sheetViews>
    <sheetView workbookViewId="0">
      <selection activeCell="A2" sqref="A2:A4"/>
    </sheetView>
  </sheetViews>
  <sheetFormatPr defaultColWidth="8.77734375" defaultRowHeight="14.4"/>
  <cols>
    <col min="1" max="1" width="33.109375" bestFit="1" customWidth="1"/>
    <col min="2" max="2" width="6.6640625" bestFit="1" customWidth="1"/>
    <col min="3" max="3" width="12" customWidth="1"/>
    <col min="4" max="4" width="5.44140625" bestFit="1" customWidth="1"/>
    <col min="5" max="5" width="6.6640625" bestFit="1" customWidth="1"/>
    <col min="6" max="6" width="11.44140625" customWidth="1"/>
    <col min="7" max="7" width="5.44140625" bestFit="1" customWidth="1"/>
    <col min="8" max="8" width="6.6640625" bestFit="1" customWidth="1"/>
    <col min="9" max="9" width="11.33203125" customWidth="1"/>
    <col min="10" max="10" width="5.44140625" bestFit="1" customWidth="1"/>
  </cols>
  <sheetData>
    <row r="1" spans="1:10" ht="15" thickBot="1"/>
    <row r="2" spans="1:10">
      <c r="A2" s="458" t="s">
        <v>0</v>
      </c>
      <c r="B2" s="461" t="s">
        <v>129</v>
      </c>
      <c r="C2" s="462"/>
      <c r="D2" s="463"/>
      <c r="E2" s="461" t="s">
        <v>130</v>
      </c>
      <c r="F2" s="462"/>
      <c r="G2" s="463"/>
      <c r="H2" s="461" t="s">
        <v>131</v>
      </c>
      <c r="I2" s="462"/>
      <c r="J2" s="463"/>
    </row>
    <row r="3" spans="1:10">
      <c r="A3" s="459"/>
      <c r="B3" s="464"/>
      <c r="C3" s="465"/>
      <c r="D3" s="466"/>
      <c r="E3" s="464"/>
      <c r="F3" s="465"/>
      <c r="G3" s="466"/>
      <c r="H3" s="464"/>
      <c r="I3" s="465"/>
      <c r="J3" s="466"/>
    </row>
    <row r="4" spans="1:10" ht="40.200000000000003" thickBot="1">
      <c r="A4" s="460"/>
      <c r="B4" s="1" t="s">
        <v>29</v>
      </c>
      <c r="C4" s="1" t="s">
        <v>30</v>
      </c>
      <c r="D4" s="2" t="s">
        <v>31</v>
      </c>
      <c r="E4" s="3" t="s">
        <v>29</v>
      </c>
      <c r="F4" s="1" t="s">
        <v>30</v>
      </c>
      <c r="G4" s="2" t="s">
        <v>31</v>
      </c>
      <c r="H4" s="3" t="s">
        <v>29</v>
      </c>
      <c r="I4" s="1" t="s">
        <v>30</v>
      </c>
      <c r="J4" s="2" t="s">
        <v>31</v>
      </c>
    </row>
    <row r="5" spans="1:10" ht="15" thickBot="1">
      <c r="A5" s="190" t="s">
        <v>4</v>
      </c>
      <c r="B5" s="248">
        <v>25.4</v>
      </c>
      <c r="C5" s="52"/>
      <c r="D5" s="249"/>
      <c r="E5" s="248">
        <v>14.7</v>
      </c>
      <c r="F5" s="52"/>
      <c r="G5" s="250"/>
      <c r="H5" s="251"/>
      <c r="I5" s="52"/>
      <c r="J5" s="252"/>
    </row>
    <row r="6" spans="1:10">
      <c r="A6" s="253" t="s">
        <v>132</v>
      </c>
      <c r="B6" s="254"/>
      <c r="C6" s="149"/>
      <c r="D6" s="255"/>
      <c r="E6" s="254">
        <v>5.4</v>
      </c>
      <c r="F6" s="149"/>
      <c r="G6" s="256"/>
      <c r="H6" s="257"/>
      <c r="I6" s="149"/>
      <c r="J6" s="256"/>
    </row>
    <row r="7" spans="1:10" ht="15" thickBot="1">
      <c r="A7" s="179" t="s">
        <v>32</v>
      </c>
      <c r="B7" s="258"/>
      <c r="C7" s="154"/>
      <c r="D7" s="182"/>
      <c r="E7" s="259">
        <v>5.4</v>
      </c>
      <c r="F7" s="154"/>
      <c r="G7" s="182"/>
      <c r="H7" s="260"/>
      <c r="I7" s="154"/>
      <c r="J7" s="261"/>
    </row>
    <row r="8" spans="1:10">
      <c r="A8" s="253" t="s">
        <v>111</v>
      </c>
      <c r="B8" s="254"/>
      <c r="C8" s="149"/>
      <c r="D8" s="255"/>
      <c r="E8" s="254">
        <v>2.1</v>
      </c>
      <c r="F8" s="149"/>
      <c r="G8" s="256"/>
      <c r="H8" s="262"/>
      <c r="I8" s="149"/>
      <c r="J8" s="256"/>
    </row>
    <row r="9" spans="1:10" ht="15" thickBot="1">
      <c r="A9" s="179" t="s">
        <v>34</v>
      </c>
      <c r="B9" s="258"/>
      <c r="C9" s="154"/>
      <c r="D9" s="182"/>
      <c r="E9" s="259">
        <v>2.1</v>
      </c>
      <c r="F9" s="154"/>
      <c r="G9" s="182"/>
      <c r="H9" s="263"/>
      <c r="I9" s="236"/>
      <c r="J9" s="261"/>
    </row>
    <row r="10" spans="1:10" ht="15" thickBot="1">
      <c r="A10" s="190" t="s">
        <v>38</v>
      </c>
      <c r="B10" s="248">
        <v>3.4</v>
      </c>
      <c r="C10" s="52"/>
      <c r="D10" s="249"/>
      <c r="E10" s="248"/>
      <c r="F10" s="52"/>
      <c r="G10" s="252"/>
      <c r="H10" s="95">
        <v>13.9</v>
      </c>
      <c r="I10" s="52"/>
      <c r="J10" s="252"/>
    </row>
    <row r="11" spans="1:10" ht="15" thickBot="1">
      <c r="A11" s="190" t="s">
        <v>112</v>
      </c>
      <c r="B11" s="248">
        <v>6</v>
      </c>
      <c r="C11" s="52"/>
      <c r="D11" s="249"/>
      <c r="E11" s="248"/>
      <c r="F11" s="52"/>
      <c r="G11" s="252"/>
      <c r="H11" s="95">
        <v>21.9</v>
      </c>
      <c r="I11" s="52"/>
      <c r="J11" s="252"/>
    </row>
    <row r="12" spans="1:10" ht="15" thickBot="1">
      <c r="A12" s="190" t="s">
        <v>8</v>
      </c>
      <c r="B12" s="248">
        <v>0.5</v>
      </c>
      <c r="C12" s="52"/>
      <c r="D12" s="249"/>
      <c r="E12" s="248"/>
      <c r="F12" s="52"/>
      <c r="G12" s="264"/>
      <c r="H12" s="95"/>
      <c r="I12" s="52"/>
      <c r="J12" s="264"/>
    </row>
    <row r="13" spans="1:10" ht="15" thickBot="1">
      <c r="A13" s="190" t="s">
        <v>133</v>
      </c>
      <c r="B13" s="248"/>
      <c r="C13" s="52"/>
      <c r="D13" s="249"/>
      <c r="E13" s="248"/>
      <c r="F13" s="52"/>
      <c r="G13" s="264"/>
      <c r="H13" s="95">
        <v>6.4</v>
      </c>
      <c r="I13" s="52"/>
      <c r="J13" s="252"/>
    </row>
    <row r="14" spans="1:10" ht="15" thickBot="1">
      <c r="A14" s="190" t="s">
        <v>20</v>
      </c>
      <c r="B14" s="248"/>
      <c r="C14" s="52"/>
      <c r="D14" s="249"/>
      <c r="E14" s="248"/>
      <c r="F14" s="52"/>
      <c r="G14" s="264"/>
      <c r="H14" s="95">
        <v>3.9</v>
      </c>
      <c r="I14" s="52"/>
      <c r="J14" s="252"/>
    </row>
    <row r="15" spans="1:10" ht="15" thickBot="1">
      <c r="A15" s="190" t="s">
        <v>21</v>
      </c>
      <c r="B15" s="248"/>
      <c r="C15" s="52"/>
      <c r="D15" s="249"/>
      <c r="E15" s="248"/>
      <c r="F15" s="52"/>
      <c r="G15" s="264"/>
      <c r="H15" s="95">
        <v>3.4</v>
      </c>
      <c r="I15" s="52"/>
      <c r="J15" s="252"/>
    </row>
    <row r="16" spans="1:10" ht="15" thickBot="1">
      <c r="A16" s="179" t="s">
        <v>56</v>
      </c>
      <c r="B16" s="259">
        <v>3.7</v>
      </c>
      <c r="C16" s="99"/>
      <c r="D16" s="265"/>
      <c r="E16" s="259">
        <v>3.4</v>
      </c>
      <c r="F16" s="99"/>
      <c r="G16" s="266"/>
      <c r="H16" s="98"/>
      <c r="I16" s="99"/>
      <c r="J16" s="267"/>
    </row>
    <row r="17" spans="1:10" ht="15" thickBot="1">
      <c r="A17" s="190" t="s">
        <v>134</v>
      </c>
      <c r="B17" s="248">
        <v>2.6</v>
      </c>
      <c r="C17" s="52"/>
      <c r="D17" s="249"/>
      <c r="E17" s="248"/>
      <c r="F17" s="52"/>
      <c r="G17" s="252"/>
      <c r="H17" s="95"/>
      <c r="I17" s="52"/>
      <c r="J17" s="264"/>
    </row>
    <row r="18" spans="1:10" ht="15" thickBot="1">
      <c r="A18" s="190" t="s">
        <v>1</v>
      </c>
      <c r="B18" s="248">
        <v>4.3</v>
      </c>
      <c r="C18" s="52"/>
      <c r="D18" s="249"/>
      <c r="E18" s="248"/>
      <c r="F18" s="52"/>
      <c r="G18" s="252"/>
      <c r="H18" s="95"/>
      <c r="I18" s="52"/>
      <c r="J18" s="252"/>
    </row>
    <row r="19" spans="1:10" ht="15" thickBot="1">
      <c r="A19" s="190" t="s">
        <v>135</v>
      </c>
      <c r="B19" s="248">
        <v>0.3</v>
      </c>
      <c r="C19" s="52"/>
      <c r="D19" s="249"/>
      <c r="E19" s="112"/>
      <c r="F19" s="49"/>
      <c r="G19" s="252"/>
      <c r="H19" s="95"/>
      <c r="I19" s="52"/>
      <c r="J19" s="252"/>
    </row>
    <row r="20" spans="1:10" ht="15" thickBot="1">
      <c r="A20" s="190" t="s">
        <v>136</v>
      </c>
      <c r="B20" s="248">
        <v>1.3</v>
      </c>
      <c r="C20" s="52"/>
      <c r="D20" s="249"/>
      <c r="E20" s="112"/>
      <c r="F20" s="52"/>
      <c r="G20" s="252"/>
      <c r="H20" s="95"/>
      <c r="I20" s="52"/>
      <c r="J20" s="252"/>
    </row>
    <row r="21" spans="1:10" ht="15" thickBot="1">
      <c r="A21" s="190" t="s">
        <v>137</v>
      </c>
      <c r="B21" s="248">
        <v>0.5</v>
      </c>
      <c r="C21" s="52"/>
      <c r="D21" s="249"/>
      <c r="E21" s="112"/>
      <c r="F21" s="52"/>
      <c r="G21" s="252"/>
      <c r="H21" s="251"/>
      <c r="I21" s="52"/>
      <c r="J21" s="252"/>
    </row>
    <row r="22" spans="1:10" ht="15" thickBot="1">
      <c r="A22" s="190" t="s">
        <v>24</v>
      </c>
      <c r="B22" s="248"/>
      <c r="C22" s="52"/>
      <c r="D22" s="249"/>
      <c r="E22" s="112">
        <v>3.4</v>
      </c>
      <c r="F22" s="52"/>
      <c r="G22" s="252"/>
      <c r="H22" s="251"/>
      <c r="I22" s="52"/>
      <c r="J22" s="252"/>
    </row>
    <row r="23" spans="1:10" ht="15" thickBot="1">
      <c r="A23" s="190" t="s">
        <v>138</v>
      </c>
      <c r="B23" s="248"/>
      <c r="C23" s="52"/>
      <c r="D23" s="249"/>
      <c r="E23" s="112">
        <v>0.3</v>
      </c>
      <c r="F23" s="52"/>
      <c r="G23" s="252"/>
      <c r="H23" s="251"/>
      <c r="I23" s="52"/>
      <c r="J23" s="252"/>
    </row>
    <row r="24" spans="1:10" ht="15" thickBot="1">
      <c r="A24" s="190" t="s">
        <v>139</v>
      </c>
      <c r="B24" s="248"/>
      <c r="C24" s="52"/>
      <c r="D24" s="249"/>
      <c r="E24" s="112"/>
      <c r="F24" s="52"/>
      <c r="G24" s="252"/>
      <c r="H24" s="95">
        <v>6.7</v>
      </c>
      <c r="I24" s="52"/>
      <c r="J24" s="252"/>
    </row>
    <row r="25" spans="1:10" ht="15" thickBot="1">
      <c r="A25" s="190" t="s">
        <v>140</v>
      </c>
      <c r="B25" s="248"/>
      <c r="C25" s="52"/>
      <c r="D25" s="249"/>
      <c r="E25" s="112"/>
      <c r="F25" s="52"/>
      <c r="G25" s="252"/>
      <c r="H25" s="95">
        <v>7</v>
      </c>
      <c r="I25" s="52"/>
      <c r="J25" s="252"/>
    </row>
    <row r="26" spans="1:10" ht="15" thickBot="1">
      <c r="A26" s="179" t="s">
        <v>141</v>
      </c>
      <c r="B26" s="259"/>
      <c r="C26" s="99"/>
      <c r="D26" s="265"/>
      <c r="E26" s="110"/>
      <c r="F26" s="99"/>
      <c r="G26" s="266"/>
      <c r="H26" s="98">
        <v>2.5</v>
      </c>
      <c r="I26" s="99"/>
      <c r="J26" s="266"/>
    </row>
    <row r="27" spans="1:10" ht="15" thickBot="1">
      <c r="A27" s="190" t="s">
        <v>3</v>
      </c>
      <c r="B27" s="248"/>
      <c r="C27" s="52"/>
      <c r="D27" s="249"/>
      <c r="E27" s="112"/>
      <c r="F27" s="52"/>
      <c r="G27" s="252"/>
      <c r="H27" s="95">
        <v>2.6</v>
      </c>
      <c r="I27" s="52"/>
      <c r="J27" s="252"/>
    </row>
    <row r="28" spans="1:10" ht="15" thickBot="1">
      <c r="A28" s="190" t="s">
        <v>142</v>
      </c>
      <c r="B28" s="248"/>
      <c r="C28" s="52"/>
      <c r="D28" s="249"/>
      <c r="E28" s="112"/>
      <c r="F28" s="52"/>
      <c r="G28" s="252"/>
      <c r="H28" s="251">
        <v>0.8</v>
      </c>
      <c r="I28" s="52"/>
      <c r="J28" s="252"/>
    </row>
    <row r="29" spans="1:10" ht="15" thickBot="1">
      <c r="A29" s="190" t="s">
        <v>26</v>
      </c>
      <c r="B29" s="248"/>
      <c r="C29" s="52"/>
      <c r="D29" s="249"/>
      <c r="E29" s="112"/>
      <c r="F29" s="52"/>
      <c r="G29" s="252"/>
      <c r="H29" s="251">
        <v>0.4</v>
      </c>
      <c r="I29" s="52"/>
      <c r="J29" s="252"/>
    </row>
    <row r="30" spans="1:10" ht="15" thickBot="1">
      <c r="A30" s="190" t="s">
        <v>143</v>
      </c>
      <c r="B30" s="248"/>
      <c r="C30" s="52"/>
      <c r="D30" s="249"/>
      <c r="E30" s="112"/>
      <c r="F30" s="49"/>
      <c r="G30" s="252"/>
      <c r="H30" s="251">
        <v>1</v>
      </c>
      <c r="I30" s="52"/>
      <c r="J30" s="252"/>
    </row>
    <row r="31" spans="1:10" ht="15" thickBot="1">
      <c r="A31" s="190" t="s">
        <v>12</v>
      </c>
      <c r="B31" s="248"/>
      <c r="C31" s="52"/>
      <c r="D31" s="249"/>
      <c r="E31" s="112">
        <v>1</v>
      </c>
      <c r="F31" s="52"/>
      <c r="G31" s="252"/>
      <c r="H31" s="251"/>
      <c r="I31" s="52"/>
      <c r="J31" s="264"/>
    </row>
    <row r="32" spans="1:10" ht="15" thickBot="1">
      <c r="A32" s="190" t="s">
        <v>11</v>
      </c>
      <c r="B32" s="248"/>
      <c r="C32" s="52"/>
      <c r="D32" s="249"/>
      <c r="E32" s="112">
        <v>3.3</v>
      </c>
      <c r="F32" s="52"/>
      <c r="G32" s="252"/>
      <c r="H32" s="251"/>
      <c r="I32" s="52"/>
      <c r="J32" s="252"/>
    </row>
    <row r="33" spans="1:10">
      <c r="A33" s="268" t="s">
        <v>144</v>
      </c>
      <c r="B33" s="269"/>
      <c r="C33" s="148"/>
      <c r="D33" s="270"/>
      <c r="E33" s="271">
        <v>7.3</v>
      </c>
      <c r="F33" s="148"/>
      <c r="G33" s="272"/>
      <c r="H33" s="273"/>
      <c r="I33" s="148"/>
      <c r="J33" s="272"/>
    </row>
    <row r="34" spans="1:10">
      <c r="A34" s="253" t="s">
        <v>145</v>
      </c>
      <c r="B34" s="274">
        <v>7</v>
      </c>
      <c r="C34" s="145"/>
      <c r="D34" s="198"/>
      <c r="E34" s="275"/>
      <c r="F34" s="145"/>
      <c r="G34" s="276"/>
      <c r="H34" s="274"/>
      <c r="I34" s="145"/>
      <c r="J34" s="276"/>
    </row>
    <row r="35" spans="1:10" ht="15" thickBot="1">
      <c r="A35" s="179" t="s">
        <v>37</v>
      </c>
      <c r="B35" s="133">
        <v>7</v>
      </c>
      <c r="C35" s="154"/>
      <c r="D35" s="182"/>
      <c r="E35" s="258">
        <v>7.3</v>
      </c>
      <c r="F35" s="154"/>
      <c r="G35" s="182"/>
      <c r="H35" s="258"/>
      <c r="I35" s="154"/>
      <c r="J35" s="182"/>
    </row>
    <row r="36" spans="1:10" ht="16.2" thickBot="1">
      <c r="A36" s="92" t="s">
        <v>13</v>
      </c>
      <c r="B36" s="93">
        <f>SUM(B5,B10,B11,B12,B16,B17,B18,B19,B20,B21,B35)</f>
        <v>54.999999999999993</v>
      </c>
      <c r="C36" s="93"/>
      <c r="D36" s="93"/>
      <c r="E36" s="93">
        <f>SUM(E5,E7,E9,E16,E22,E23,E31,E32,E35)</f>
        <v>40.9</v>
      </c>
      <c r="F36" s="93"/>
      <c r="G36" s="93"/>
      <c r="H36" s="93">
        <f>SUM(H10,H11,H13,H14,H15,H24,H25,H26,H27,H28,H29,H30)</f>
        <v>70.499999999999986</v>
      </c>
      <c r="I36" s="93"/>
      <c r="J36" s="93"/>
    </row>
    <row r="37" spans="1:10">
      <c r="A37" s="452"/>
      <c r="B37" s="453"/>
      <c r="C37" s="453"/>
      <c r="D37" s="453"/>
      <c r="E37" s="453"/>
      <c r="F37" s="453"/>
      <c r="G37" s="453"/>
      <c r="H37" s="453"/>
      <c r="I37" s="453"/>
      <c r="J37" s="454"/>
    </row>
    <row r="38" spans="1:10" ht="15" thickBot="1">
      <c r="A38" s="455"/>
      <c r="B38" s="456"/>
      <c r="C38" s="456"/>
      <c r="D38" s="456"/>
      <c r="E38" s="456"/>
      <c r="F38" s="456"/>
      <c r="G38" s="456"/>
      <c r="H38" s="456"/>
      <c r="I38" s="456"/>
      <c r="J38" s="457"/>
    </row>
    <row r="39" spans="1:10">
      <c r="A39" s="201" t="s">
        <v>27</v>
      </c>
      <c r="B39" s="277"/>
      <c r="C39" s="278"/>
      <c r="D39" s="279"/>
      <c r="E39" s="280">
        <v>10.6</v>
      </c>
      <c r="F39" s="148"/>
      <c r="G39" s="281"/>
      <c r="H39" s="282"/>
      <c r="I39" s="283"/>
      <c r="J39" s="272"/>
    </row>
    <row r="40" spans="1:10" ht="15" thickBot="1">
      <c r="A40" s="231" t="s">
        <v>14</v>
      </c>
      <c r="B40" s="258"/>
      <c r="C40" s="146"/>
      <c r="D40" s="182"/>
      <c r="E40" s="133">
        <v>10.6</v>
      </c>
      <c r="F40" s="236"/>
      <c r="G40" s="182"/>
      <c r="H40" s="237"/>
      <c r="I40" s="284"/>
      <c r="J40" s="261"/>
    </row>
    <row r="41" spans="1:10" ht="15" thickBot="1">
      <c r="A41" s="285" t="s">
        <v>146</v>
      </c>
      <c r="B41" s="248"/>
      <c r="C41" s="286"/>
      <c r="D41" s="252"/>
      <c r="E41" s="193">
        <v>7.2</v>
      </c>
      <c r="F41" s="287"/>
      <c r="G41" s="252"/>
      <c r="H41" s="193"/>
      <c r="I41" s="287"/>
      <c r="J41" s="264"/>
    </row>
    <row r="42" spans="1:10">
      <c r="A42" s="122" t="s">
        <v>17</v>
      </c>
      <c r="B42" s="254"/>
      <c r="C42" s="288"/>
      <c r="D42" s="256"/>
      <c r="E42" s="289">
        <v>8.3000000000000007</v>
      </c>
      <c r="F42" s="149"/>
      <c r="G42" s="290"/>
      <c r="H42" s="291"/>
      <c r="I42" s="292"/>
      <c r="J42" s="256"/>
    </row>
    <row r="43" spans="1:10">
      <c r="A43" s="208" t="s">
        <v>147</v>
      </c>
      <c r="B43" s="274"/>
      <c r="C43" s="293"/>
      <c r="D43" s="276"/>
      <c r="E43" s="294">
        <v>3.6</v>
      </c>
      <c r="F43" s="145"/>
      <c r="G43" s="295"/>
      <c r="H43" s="296"/>
      <c r="I43" s="297"/>
      <c r="J43" s="276"/>
    </row>
    <row r="44" spans="1:10" ht="15" thickBot="1">
      <c r="A44" s="104" t="s">
        <v>67</v>
      </c>
      <c r="B44" s="258"/>
      <c r="C44" s="146"/>
      <c r="D44" s="182"/>
      <c r="E44" s="133">
        <v>11.9</v>
      </c>
      <c r="F44" s="236"/>
      <c r="G44" s="182"/>
      <c r="H44" s="237"/>
      <c r="I44" s="284"/>
      <c r="J44" s="261"/>
    </row>
    <row r="45" spans="1:10">
      <c r="A45" s="298" t="s">
        <v>148</v>
      </c>
      <c r="B45" s="299">
        <v>6.3</v>
      </c>
      <c r="C45" s="278"/>
      <c r="D45" s="279"/>
      <c r="E45" s="300"/>
      <c r="F45" s="301"/>
      <c r="G45" s="279"/>
      <c r="H45" s="247"/>
      <c r="I45" s="302"/>
      <c r="J45" s="272"/>
    </row>
    <row r="46" spans="1:10">
      <c r="A46" s="9" t="s">
        <v>149</v>
      </c>
      <c r="B46" s="303"/>
      <c r="C46" s="304"/>
      <c r="D46" s="198"/>
      <c r="E46" s="305">
        <v>12.2</v>
      </c>
      <c r="F46" s="218"/>
      <c r="G46" s="198"/>
      <c r="H46" s="306"/>
      <c r="I46" s="307"/>
      <c r="J46" s="276"/>
    </row>
    <row r="47" spans="1:10" ht="15" thickBot="1">
      <c r="A47" s="104" t="s">
        <v>66</v>
      </c>
      <c r="B47" s="258">
        <v>6.3</v>
      </c>
      <c r="C47" s="146"/>
      <c r="D47" s="182"/>
      <c r="E47" s="133">
        <v>12.2</v>
      </c>
      <c r="F47" s="236"/>
      <c r="G47" s="182"/>
      <c r="H47" s="237"/>
      <c r="I47" s="284"/>
      <c r="J47" s="261"/>
    </row>
    <row r="48" spans="1:10">
      <c r="A48" s="122" t="s">
        <v>123</v>
      </c>
      <c r="B48" s="308">
        <v>8.9</v>
      </c>
      <c r="C48" s="309"/>
      <c r="D48" s="272"/>
      <c r="E48" s="271">
        <v>13.8</v>
      </c>
      <c r="F48" s="148"/>
      <c r="G48" s="310"/>
      <c r="H48" s="311"/>
      <c r="I48" s="283"/>
      <c r="J48" s="279"/>
    </row>
    <row r="49" spans="1:10" ht="15" thickBot="1">
      <c r="A49" s="104" t="s">
        <v>64</v>
      </c>
      <c r="B49" s="312">
        <v>8.9</v>
      </c>
      <c r="C49" s="313"/>
      <c r="D49" s="182"/>
      <c r="E49" s="133">
        <v>13.8</v>
      </c>
      <c r="F49" s="236"/>
      <c r="G49" s="182"/>
      <c r="H49" s="237"/>
      <c r="I49" s="314"/>
      <c r="J49" s="182"/>
    </row>
    <row r="50" spans="1:10">
      <c r="A50" s="122" t="s">
        <v>125</v>
      </c>
      <c r="B50" s="308">
        <v>12.3</v>
      </c>
      <c r="C50" s="309"/>
      <c r="D50" s="272"/>
      <c r="E50" s="282"/>
      <c r="F50" s="283"/>
      <c r="G50" s="279"/>
      <c r="H50" s="271"/>
      <c r="I50" s="148"/>
      <c r="J50" s="310"/>
    </row>
    <row r="51" spans="1:10" ht="15" thickBot="1">
      <c r="A51" s="104" t="s">
        <v>68</v>
      </c>
      <c r="B51" s="312">
        <v>12.3</v>
      </c>
      <c r="C51" s="313"/>
      <c r="D51" s="182"/>
      <c r="E51" s="237"/>
      <c r="F51" s="314"/>
      <c r="G51" s="182"/>
      <c r="H51" s="133"/>
      <c r="I51" s="236"/>
      <c r="J51" s="182"/>
    </row>
    <row r="52" spans="1:10">
      <c r="A52" s="122" t="s">
        <v>150</v>
      </c>
      <c r="B52" s="277"/>
      <c r="C52" s="315"/>
      <c r="D52" s="272"/>
      <c r="E52" s="316"/>
      <c r="F52" s="283"/>
      <c r="G52" s="279"/>
      <c r="H52" s="316">
        <v>3.4</v>
      </c>
      <c r="I52" s="283"/>
      <c r="J52" s="272"/>
    </row>
    <row r="53" spans="1:10" ht="15" thickBot="1">
      <c r="A53" s="9" t="s">
        <v>151</v>
      </c>
      <c r="B53" s="274"/>
      <c r="C53" s="293"/>
      <c r="D53" s="317"/>
      <c r="E53" s="318"/>
      <c r="F53" s="297"/>
      <c r="G53" s="319"/>
      <c r="H53" s="318">
        <v>8.5</v>
      </c>
      <c r="I53" s="297"/>
      <c r="J53" s="317"/>
    </row>
    <row r="54" spans="1:10" ht="15" thickBot="1">
      <c r="A54" s="94" t="s">
        <v>71</v>
      </c>
      <c r="B54" s="258"/>
      <c r="C54" s="146"/>
      <c r="D54" s="320"/>
      <c r="E54" s="237"/>
      <c r="F54" s="284"/>
      <c r="G54" s="320"/>
      <c r="H54" s="237">
        <v>11.9</v>
      </c>
      <c r="I54" s="284"/>
      <c r="J54" s="320"/>
    </row>
    <row r="55" spans="1:10" ht="15" thickBot="1">
      <c r="A55" s="94" t="s">
        <v>62</v>
      </c>
      <c r="B55" s="191"/>
      <c r="C55" s="321"/>
      <c r="D55" s="252"/>
      <c r="E55" s="193"/>
      <c r="F55" s="287"/>
      <c r="G55" s="252"/>
      <c r="H55" s="112">
        <v>8</v>
      </c>
      <c r="I55" s="52"/>
      <c r="J55" s="252"/>
    </row>
    <row r="56" spans="1:10" ht="15" thickBot="1">
      <c r="A56" s="94" t="s">
        <v>75</v>
      </c>
      <c r="B56" s="191">
        <v>7.5</v>
      </c>
      <c r="C56" s="321"/>
      <c r="D56" s="252"/>
      <c r="E56" s="193"/>
      <c r="F56" s="287"/>
      <c r="G56" s="252"/>
      <c r="H56" s="112"/>
      <c r="I56" s="52"/>
      <c r="J56" s="252"/>
    </row>
    <row r="57" spans="1:10" ht="15" thickBot="1">
      <c r="A57" s="94" t="s">
        <v>74</v>
      </c>
      <c r="B57" s="191">
        <v>10</v>
      </c>
      <c r="C57" s="321"/>
      <c r="D57" s="252"/>
      <c r="E57" s="193"/>
      <c r="F57" s="287"/>
      <c r="G57" s="252"/>
      <c r="H57" s="112"/>
      <c r="I57" s="52"/>
      <c r="J57" s="252"/>
    </row>
    <row r="58" spans="1:10" ht="15" thickBot="1">
      <c r="A58" s="94" t="s">
        <v>72</v>
      </c>
      <c r="B58" s="191"/>
      <c r="C58" s="321"/>
      <c r="D58" s="252"/>
      <c r="E58" s="193"/>
      <c r="F58" s="287"/>
      <c r="G58" s="252"/>
      <c r="H58" s="112">
        <v>4.3</v>
      </c>
      <c r="I58" s="52"/>
      <c r="J58" s="252"/>
    </row>
    <row r="59" spans="1:10">
      <c r="A59" s="122" t="s">
        <v>127</v>
      </c>
      <c r="B59" s="277"/>
      <c r="C59" s="315"/>
      <c r="D59" s="279"/>
      <c r="E59" s="271">
        <v>3.4</v>
      </c>
      <c r="F59" s="148"/>
      <c r="G59" s="279"/>
      <c r="H59" s="271">
        <v>5.3</v>
      </c>
      <c r="I59" s="170"/>
      <c r="J59" s="279"/>
    </row>
    <row r="60" spans="1:10" ht="15" thickBot="1">
      <c r="A60" s="104" t="s">
        <v>73</v>
      </c>
      <c r="B60" s="258"/>
      <c r="C60" s="146"/>
      <c r="D60" s="320"/>
      <c r="E60" s="258">
        <v>3.4</v>
      </c>
      <c r="F60" s="154"/>
      <c r="G60" s="320"/>
      <c r="H60" s="133">
        <v>5.3</v>
      </c>
      <c r="I60" s="236"/>
      <c r="J60" s="320"/>
    </row>
    <row r="61" spans="1:10" ht="16.2" thickBot="1">
      <c r="A61" s="113" t="s">
        <v>76</v>
      </c>
      <c r="B61" s="114">
        <f>SUM(B47,B49,B51,B56,B57)</f>
        <v>45</v>
      </c>
      <c r="C61" s="114"/>
      <c r="D61" s="114"/>
      <c r="E61" s="114">
        <f>SUM(E40,E41,E44,E47,E49,E60)</f>
        <v>59.1</v>
      </c>
      <c r="F61" s="114"/>
      <c r="G61" s="114"/>
      <c r="H61" s="114">
        <f>SUM(H54,H55,H58,H60)</f>
        <v>29.5</v>
      </c>
      <c r="I61" s="114"/>
      <c r="J61" s="114"/>
    </row>
    <row r="62" spans="1:10" ht="16.2" thickBot="1">
      <c r="A62" s="115" t="s">
        <v>42</v>
      </c>
      <c r="B62" s="116">
        <f>SUM(B61,B36)</f>
        <v>100</v>
      </c>
      <c r="C62" s="116"/>
      <c r="D62" s="116"/>
      <c r="E62" s="116">
        <f>SUM(E36,E61)</f>
        <v>100</v>
      </c>
      <c r="F62" s="116"/>
      <c r="G62" s="116"/>
      <c r="H62" s="116">
        <f>H36+H61</f>
        <v>99.999999999999986</v>
      </c>
      <c r="I62" s="116"/>
      <c r="J62" s="116"/>
    </row>
  </sheetData>
  <mergeCells count="5">
    <mergeCell ref="A37:J38"/>
    <mergeCell ref="A2:A4"/>
    <mergeCell ref="B2:D3"/>
    <mergeCell ref="E2:G3"/>
    <mergeCell ref="H2:J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B8AD-B99E-47D4-A3DA-E50F6B1A9676}">
  <dimension ref="A1:J69"/>
  <sheetViews>
    <sheetView workbookViewId="0">
      <selection activeCell="A2" sqref="A2:A4"/>
    </sheetView>
  </sheetViews>
  <sheetFormatPr defaultColWidth="8.77734375" defaultRowHeight="14.4"/>
  <cols>
    <col min="1" max="1" width="29.33203125" bestFit="1" customWidth="1"/>
    <col min="2" max="2" width="6.6640625" bestFit="1" customWidth="1"/>
    <col min="3" max="3" width="12.109375" customWidth="1"/>
    <col min="4" max="4" width="5.44140625" bestFit="1" customWidth="1"/>
    <col min="5" max="5" width="6.6640625" bestFit="1" customWidth="1"/>
    <col min="6" max="6" width="12.33203125" customWidth="1"/>
    <col min="7" max="7" width="5.44140625" bestFit="1" customWidth="1"/>
    <col min="8" max="8" width="6.6640625" bestFit="1" customWidth="1"/>
    <col min="9" max="9" width="13.109375" customWidth="1"/>
    <col min="10" max="10" width="5.44140625" bestFit="1" customWidth="1"/>
  </cols>
  <sheetData>
    <row r="1" spans="1:10" ht="15" thickBot="1"/>
    <row r="2" spans="1:10">
      <c r="A2" s="458" t="s">
        <v>0</v>
      </c>
      <c r="B2" s="461" t="s">
        <v>152</v>
      </c>
      <c r="C2" s="462"/>
      <c r="D2" s="463"/>
      <c r="E2" s="461" t="s">
        <v>153</v>
      </c>
      <c r="F2" s="462"/>
      <c r="G2" s="463"/>
      <c r="H2" s="461" t="s">
        <v>154</v>
      </c>
      <c r="I2" s="462"/>
      <c r="J2" s="463"/>
    </row>
    <row r="3" spans="1:10">
      <c r="A3" s="459"/>
      <c r="B3" s="464"/>
      <c r="C3" s="465"/>
      <c r="D3" s="466"/>
      <c r="E3" s="464"/>
      <c r="F3" s="465"/>
      <c r="G3" s="466"/>
      <c r="H3" s="464"/>
      <c r="I3" s="465"/>
      <c r="J3" s="466"/>
    </row>
    <row r="4" spans="1:10" ht="40.200000000000003" thickBot="1">
      <c r="A4" s="460"/>
      <c r="B4" s="1" t="s">
        <v>29</v>
      </c>
      <c r="C4" s="1" t="s">
        <v>30</v>
      </c>
      <c r="D4" s="2" t="s">
        <v>31</v>
      </c>
      <c r="E4" s="3" t="s">
        <v>29</v>
      </c>
      <c r="F4" s="1" t="s">
        <v>30</v>
      </c>
      <c r="G4" s="2" t="s">
        <v>31</v>
      </c>
      <c r="H4" s="3" t="s">
        <v>29</v>
      </c>
      <c r="I4" s="1" t="s">
        <v>30</v>
      </c>
      <c r="J4" s="2" t="s">
        <v>31</v>
      </c>
    </row>
    <row r="5" spans="1:10" ht="15" thickBot="1">
      <c r="A5" s="190" t="s">
        <v>4</v>
      </c>
      <c r="B5" s="248">
        <v>15.3</v>
      </c>
      <c r="C5" s="52"/>
      <c r="D5" s="249"/>
      <c r="E5" s="248">
        <v>5</v>
      </c>
      <c r="F5" s="52"/>
      <c r="G5" s="322"/>
      <c r="H5" s="251">
        <v>2.6</v>
      </c>
      <c r="I5" s="52"/>
      <c r="J5" s="252"/>
    </row>
    <row r="6" spans="1:10" ht="15" thickBot="1">
      <c r="A6" s="190" t="s">
        <v>99</v>
      </c>
      <c r="B6" s="248"/>
      <c r="C6" s="52"/>
      <c r="D6" s="249"/>
      <c r="E6" s="248"/>
      <c r="F6" s="52"/>
      <c r="G6" s="250"/>
      <c r="H6" s="251">
        <v>2.2000000000000002</v>
      </c>
      <c r="I6" s="52"/>
      <c r="J6" s="252"/>
    </row>
    <row r="7" spans="1:10">
      <c r="A7" s="253" t="s">
        <v>80</v>
      </c>
      <c r="B7" s="254">
        <v>8.6</v>
      </c>
      <c r="C7" s="149"/>
      <c r="D7" s="189"/>
      <c r="E7" s="254"/>
      <c r="F7" s="149"/>
      <c r="G7" s="256"/>
      <c r="H7" s="257">
        <v>4.4000000000000004</v>
      </c>
      <c r="I7" s="149"/>
      <c r="J7" s="256"/>
    </row>
    <row r="8" spans="1:10">
      <c r="A8" s="253" t="s">
        <v>46</v>
      </c>
      <c r="B8" s="13"/>
      <c r="C8" s="83"/>
      <c r="D8" s="178"/>
      <c r="E8" s="45"/>
      <c r="F8" s="83"/>
      <c r="G8" s="178"/>
      <c r="H8" s="45">
        <v>6.2</v>
      </c>
      <c r="I8" s="83"/>
      <c r="J8" s="178"/>
    </row>
    <row r="9" spans="1:10" ht="15" thickBot="1">
      <c r="A9" s="179" t="s">
        <v>32</v>
      </c>
      <c r="B9" s="259">
        <v>8.6</v>
      </c>
      <c r="C9" s="99"/>
      <c r="D9" s="265"/>
      <c r="E9" s="259"/>
      <c r="F9" s="99"/>
      <c r="G9" s="186"/>
      <c r="H9" s="323">
        <v>10.6</v>
      </c>
      <c r="I9" s="99"/>
      <c r="J9" s="266"/>
    </row>
    <row r="10" spans="1:10">
      <c r="A10" s="253" t="s">
        <v>33</v>
      </c>
      <c r="B10" s="324">
        <v>1</v>
      </c>
      <c r="C10" s="102"/>
      <c r="D10" s="203"/>
      <c r="E10" s="324"/>
      <c r="F10" s="102"/>
      <c r="G10" s="175"/>
      <c r="H10" s="41">
        <v>6.2</v>
      </c>
      <c r="I10" s="102"/>
      <c r="J10" s="175"/>
    </row>
    <row r="11" spans="1:10">
      <c r="A11" s="253" t="s">
        <v>6</v>
      </c>
      <c r="B11" s="325"/>
      <c r="C11" s="83"/>
      <c r="D11" s="255"/>
      <c r="E11" s="254"/>
      <c r="F11" s="149"/>
      <c r="G11" s="178"/>
      <c r="H11" s="13">
        <v>5.7</v>
      </c>
      <c r="I11" s="83"/>
      <c r="J11" s="178"/>
    </row>
    <row r="12" spans="1:10" ht="15" thickBot="1">
      <c r="A12" s="253" t="s">
        <v>155</v>
      </c>
      <c r="B12" s="254">
        <v>9.9</v>
      </c>
      <c r="C12" s="149"/>
      <c r="D12" s="209"/>
      <c r="E12" s="326"/>
      <c r="F12" s="83"/>
      <c r="G12" s="256"/>
      <c r="H12" s="327">
        <v>7</v>
      </c>
      <c r="I12" s="149"/>
      <c r="J12" s="256"/>
    </row>
    <row r="13" spans="1:10" ht="15" thickBot="1">
      <c r="A13" s="179" t="s">
        <v>34</v>
      </c>
      <c r="B13" s="258">
        <v>10.9</v>
      </c>
      <c r="C13" s="154"/>
      <c r="D13" s="265"/>
      <c r="E13" s="259"/>
      <c r="F13" s="99"/>
      <c r="G13" s="182"/>
      <c r="H13" s="263">
        <v>18.899999999999999</v>
      </c>
      <c r="I13" s="236"/>
      <c r="J13" s="252"/>
    </row>
    <row r="14" spans="1:10">
      <c r="A14" s="253" t="s">
        <v>156</v>
      </c>
      <c r="B14" s="328"/>
      <c r="C14" s="128"/>
      <c r="D14" s="329"/>
      <c r="E14" s="328"/>
      <c r="F14" s="128"/>
      <c r="G14" s="330"/>
      <c r="H14" s="41">
        <v>4.0999999999999996</v>
      </c>
      <c r="I14" s="331"/>
      <c r="J14" s="175"/>
    </row>
    <row r="15" spans="1:10" ht="15" thickBot="1">
      <c r="A15" s="179" t="s">
        <v>157</v>
      </c>
      <c r="B15" s="259"/>
      <c r="C15" s="99"/>
      <c r="D15" s="265"/>
      <c r="E15" s="259"/>
      <c r="F15" s="99"/>
      <c r="G15" s="266"/>
      <c r="H15" s="98">
        <v>4.0999999999999996</v>
      </c>
      <c r="I15" s="332"/>
      <c r="J15" s="266"/>
    </row>
    <row r="16" spans="1:10">
      <c r="A16" s="253" t="s">
        <v>158</v>
      </c>
      <c r="B16" s="328"/>
      <c r="C16" s="128"/>
      <c r="D16" s="329"/>
      <c r="E16" s="328"/>
      <c r="F16" s="128"/>
      <c r="G16" s="330"/>
      <c r="H16" s="41">
        <v>5</v>
      </c>
      <c r="I16" s="331"/>
      <c r="J16" s="175"/>
    </row>
    <row r="17" spans="1:10" ht="15" thickBot="1">
      <c r="A17" s="179" t="s">
        <v>159</v>
      </c>
      <c r="B17" s="30"/>
      <c r="C17" s="99"/>
      <c r="D17" s="265"/>
      <c r="E17" s="259"/>
      <c r="F17" s="99"/>
      <c r="G17" s="266"/>
      <c r="H17" s="98">
        <v>5</v>
      </c>
      <c r="I17" s="332"/>
      <c r="J17" s="266"/>
    </row>
    <row r="18" spans="1:10">
      <c r="A18" s="333" t="s">
        <v>38</v>
      </c>
      <c r="B18" s="327">
        <v>10.6</v>
      </c>
      <c r="C18" s="102"/>
      <c r="D18" s="203"/>
      <c r="E18" s="334">
        <v>12.1</v>
      </c>
      <c r="F18" s="102"/>
      <c r="G18" s="335"/>
      <c r="H18" s="137"/>
      <c r="I18" s="128"/>
      <c r="J18" s="330"/>
    </row>
    <row r="19" spans="1:10">
      <c r="A19" s="9" t="s">
        <v>160</v>
      </c>
      <c r="B19" s="336"/>
      <c r="C19" s="90"/>
      <c r="D19" s="209"/>
      <c r="E19" s="337">
        <v>11.6</v>
      </c>
      <c r="F19" s="83"/>
      <c r="G19" s="338"/>
      <c r="H19" s="339"/>
      <c r="I19" s="90"/>
      <c r="J19" s="340"/>
    </row>
    <row r="20" spans="1:10" ht="15" thickBot="1">
      <c r="A20" s="17" t="s">
        <v>38</v>
      </c>
      <c r="B20" s="259">
        <v>10.6</v>
      </c>
      <c r="C20" s="99"/>
      <c r="D20" s="265"/>
      <c r="E20" s="259">
        <v>23.7</v>
      </c>
      <c r="F20" s="99"/>
      <c r="G20" s="341"/>
      <c r="H20" s="98"/>
      <c r="I20" s="99"/>
      <c r="J20" s="266"/>
    </row>
    <row r="21" spans="1:10" ht="15" thickBot="1">
      <c r="A21" s="190" t="s">
        <v>18</v>
      </c>
      <c r="B21" s="248"/>
      <c r="C21" s="52"/>
      <c r="D21" s="249"/>
      <c r="E21" s="248">
        <v>3.8</v>
      </c>
      <c r="F21" s="52"/>
      <c r="G21" s="322"/>
      <c r="H21" s="95"/>
      <c r="I21" s="52"/>
      <c r="J21" s="252"/>
    </row>
    <row r="22" spans="1:10">
      <c r="A22" s="253" t="s">
        <v>7</v>
      </c>
      <c r="B22" s="342"/>
      <c r="C22" s="170"/>
      <c r="D22" s="270"/>
      <c r="E22" s="41">
        <v>5.6</v>
      </c>
      <c r="F22" s="170"/>
      <c r="G22" s="279"/>
      <c r="H22" s="343"/>
      <c r="I22" s="170"/>
      <c r="J22" s="279"/>
    </row>
    <row r="23" spans="1:10">
      <c r="A23" s="253" t="s">
        <v>161</v>
      </c>
      <c r="B23" s="336"/>
      <c r="C23" s="90"/>
      <c r="D23" s="344"/>
      <c r="E23" s="136">
        <v>5.0999999999999996</v>
      </c>
      <c r="F23" s="90"/>
      <c r="G23" s="209"/>
      <c r="H23" s="339"/>
      <c r="I23" s="90"/>
      <c r="J23" s="340"/>
    </row>
    <row r="24" spans="1:10" ht="15" thickBot="1">
      <c r="A24" s="17" t="s">
        <v>112</v>
      </c>
      <c r="B24" s="259"/>
      <c r="C24" s="99"/>
      <c r="D24" s="265"/>
      <c r="E24" s="259">
        <v>10.7</v>
      </c>
      <c r="F24" s="99"/>
      <c r="G24" s="345"/>
      <c r="H24" s="98"/>
      <c r="I24" s="99"/>
      <c r="J24" s="266"/>
    </row>
    <row r="25" spans="1:10" ht="15" thickBot="1">
      <c r="A25" s="190" t="s">
        <v>8</v>
      </c>
      <c r="B25" s="248"/>
      <c r="C25" s="52"/>
      <c r="D25" s="249"/>
      <c r="E25" s="248">
        <v>2.8</v>
      </c>
      <c r="F25" s="52"/>
      <c r="G25" s="322"/>
      <c r="H25" s="95"/>
      <c r="I25" s="52"/>
      <c r="J25" s="264"/>
    </row>
    <row r="26" spans="1:10" ht="15" thickBot="1">
      <c r="A26" s="190" t="s">
        <v>19</v>
      </c>
      <c r="B26" s="248"/>
      <c r="C26" s="52"/>
      <c r="D26" s="249"/>
      <c r="E26" s="248">
        <v>4.3</v>
      </c>
      <c r="F26" s="52"/>
      <c r="G26" s="322"/>
      <c r="H26" s="95"/>
      <c r="I26" s="52"/>
      <c r="J26" s="252"/>
    </row>
    <row r="27" spans="1:10" ht="15" thickBot="1">
      <c r="A27" s="190" t="s">
        <v>24</v>
      </c>
      <c r="B27" s="248"/>
      <c r="C27" s="52"/>
      <c r="D27" s="249"/>
      <c r="E27" s="248">
        <v>4</v>
      </c>
      <c r="F27" s="52"/>
      <c r="G27" s="322"/>
      <c r="H27" s="95"/>
      <c r="I27" s="52"/>
      <c r="J27" s="252"/>
    </row>
    <row r="28" spans="1:10" ht="15" thickBot="1">
      <c r="A28" s="190" t="s">
        <v>10</v>
      </c>
      <c r="B28" s="248"/>
      <c r="C28" s="52"/>
      <c r="D28" s="249"/>
      <c r="E28" s="248"/>
      <c r="F28" s="52"/>
      <c r="G28" s="264"/>
      <c r="H28" s="95">
        <v>3.3</v>
      </c>
      <c r="I28" s="52"/>
      <c r="J28" s="252"/>
    </row>
    <row r="29" spans="1:10" ht="15" thickBot="1">
      <c r="A29" s="190" t="s">
        <v>23</v>
      </c>
      <c r="B29" s="248"/>
      <c r="C29" s="52"/>
      <c r="D29" s="249"/>
      <c r="E29" s="248"/>
      <c r="F29" s="52"/>
      <c r="G29" s="264"/>
      <c r="H29" s="95">
        <v>2.1</v>
      </c>
      <c r="I29" s="52"/>
      <c r="J29" s="252"/>
    </row>
    <row r="30" spans="1:10" ht="15" thickBot="1">
      <c r="A30" s="190" t="s">
        <v>21</v>
      </c>
      <c r="B30" s="248"/>
      <c r="C30" s="52"/>
      <c r="D30" s="249"/>
      <c r="E30" s="248"/>
      <c r="F30" s="52"/>
      <c r="G30" s="264"/>
      <c r="H30" s="95">
        <v>1.2</v>
      </c>
      <c r="I30" s="52"/>
      <c r="J30" s="252"/>
    </row>
    <row r="31" spans="1:10" ht="15" thickBot="1">
      <c r="A31" s="190" t="s">
        <v>2</v>
      </c>
      <c r="B31" s="248">
        <v>3.9</v>
      </c>
      <c r="C31" s="52"/>
      <c r="D31" s="249"/>
      <c r="E31" s="248"/>
      <c r="F31" s="52"/>
      <c r="G31" s="264"/>
      <c r="H31" s="95"/>
      <c r="I31" s="52"/>
      <c r="J31" s="252"/>
    </row>
    <row r="32" spans="1:10" ht="15" thickBot="1">
      <c r="A32" s="179" t="s">
        <v>12</v>
      </c>
      <c r="B32" s="259">
        <v>3</v>
      </c>
      <c r="C32" s="99"/>
      <c r="D32" s="265"/>
      <c r="E32" s="259"/>
      <c r="F32" s="99"/>
      <c r="G32" s="266"/>
      <c r="H32" s="98"/>
      <c r="I32" s="99"/>
      <c r="J32" s="267"/>
    </row>
    <row r="33" spans="1:10" ht="15" thickBot="1">
      <c r="A33" s="190" t="s">
        <v>11</v>
      </c>
      <c r="B33" s="248">
        <v>1.3</v>
      </c>
      <c r="C33" s="52"/>
      <c r="D33" s="249"/>
      <c r="E33" s="248"/>
      <c r="F33" s="52"/>
      <c r="G33" s="252"/>
      <c r="H33" s="95"/>
      <c r="I33" s="52"/>
      <c r="J33" s="264"/>
    </row>
    <row r="34" spans="1:10" ht="15" thickBot="1">
      <c r="A34" s="190" t="s">
        <v>35</v>
      </c>
      <c r="B34" s="248"/>
      <c r="C34" s="52"/>
      <c r="D34" s="249"/>
      <c r="E34" s="248">
        <v>4.7</v>
      </c>
      <c r="F34" s="52"/>
      <c r="G34" s="322"/>
      <c r="H34" s="95"/>
      <c r="I34" s="52"/>
      <c r="J34" s="252"/>
    </row>
    <row r="35" spans="1:10">
      <c r="A35" s="253" t="s">
        <v>162</v>
      </c>
      <c r="B35" s="346"/>
      <c r="C35" s="149"/>
      <c r="D35" s="255"/>
      <c r="E35" s="289">
        <v>8.1</v>
      </c>
      <c r="F35" s="149"/>
      <c r="G35" s="256"/>
      <c r="H35" s="257"/>
      <c r="I35" s="149"/>
      <c r="J35" s="256"/>
    </row>
    <row r="36" spans="1:10">
      <c r="A36" s="253" t="s">
        <v>163</v>
      </c>
      <c r="B36" s="347"/>
      <c r="C36" s="83"/>
      <c r="D36" s="344"/>
      <c r="E36" s="348">
        <v>8.1999999999999993</v>
      </c>
      <c r="F36" s="83"/>
      <c r="G36" s="349"/>
      <c r="H36" s="326"/>
      <c r="I36" s="83"/>
      <c r="J36" s="349"/>
    </row>
    <row r="37" spans="1:10">
      <c r="A37" s="253" t="s">
        <v>164</v>
      </c>
      <c r="B37" s="350"/>
      <c r="C37" s="80"/>
      <c r="D37" s="351"/>
      <c r="E37" s="352"/>
      <c r="F37" s="80"/>
      <c r="G37" s="353"/>
      <c r="H37" s="354">
        <v>3.6</v>
      </c>
      <c r="I37" s="80"/>
      <c r="J37" s="353"/>
    </row>
    <row r="38" spans="1:10">
      <c r="A38" s="253" t="s">
        <v>165</v>
      </c>
      <c r="B38" s="325"/>
      <c r="C38" s="83"/>
      <c r="D38" s="209"/>
      <c r="E38" s="348"/>
      <c r="F38" s="83"/>
      <c r="G38" s="178"/>
      <c r="H38" s="325">
        <v>29.7</v>
      </c>
      <c r="I38" s="83"/>
      <c r="J38" s="178"/>
    </row>
    <row r="39" spans="1:10" ht="15" thickBot="1">
      <c r="A39" s="179" t="s">
        <v>37</v>
      </c>
      <c r="B39" s="110"/>
      <c r="C39" s="99"/>
      <c r="D39" s="186"/>
      <c r="E39" s="259">
        <v>16.3</v>
      </c>
      <c r="F39" s="99"/>
      <c r="G39" s="186"/>
      <c r="H39" s="259">
        <v>33.299999999999997</v>
      </c>
      <c r="I39" s="99"/>
      <c r="J39" s="266"/>
    </row>
    <row r="40" spans="1:10">
      <c r="A40" s="253" t="s">
        <v>5</v>
      </c>
      <c r="B40" s="355"/>
      <c r="C40" s="356"/>
      <c r="D40" s="171"/>
      <c r="E40" s="342">
        <v>0.1</v>
      </c>
      <c r="F40" s="170"/>
      <c r="G40" s="203"/>
      <c r="H40" s="342"/>
      <c r="I40" s="170"/>
      <c r="J40" s="203"/>
    </row>
    <row r="41" spans="1:10">
      <c r="A41" s="253" t="s">
        <v>166</v>
      </c>
      <c r="B41" s="217">
        <v>0.1</v>
      </c>
      <c r="C41" s="357"/>
      <c r="D41" s="209"/>
      <c r="E41" s="303"/>
      <c r="F41" s="358"/>
      <c r="G41" s="359"/>
      <c r="H41" s="303">
        <v>0.1</v>
      </c>
      <c r="I41" s="358"/>
      <c r="J41" s="209"/>
    </row>
    <row r="42" spans="1:10">
      <c r="A42" s="253" t="s">
        <v>167</v>
      </c>
      <c r="B42" s="210">
        <v>0.3</v>
      </c>
      <c r="C42" s="360"/>
      <c r="D42" s="209"/>
      <c r="E42" s="336"/>
      <c r="F42" s="90"/>
      <c r="G42" s="340"/>
      <c r="H42" s="336"/>
      <c r="I42" s="90"/>
      <c r="J42" s="209"/>
    </row>
    <row r="43" spans="1:10">
      <c r="A43" s="253" t="s">
        <v>12</v>
      </c>
      <c r="B43" s="109"/>
      <c r="C43" s="361"/>
      <c r="D43" s="362"/>
      <c r="E43" s="363"/>
      <c r="F43" s="223"/>
      <c r="G43" s="364"/>
      <c r="H43" s="363">
        <v>0.1</v>
      </c>
      <c r="I43" s="223"/>
      <c r="J43" s="209"/>
    </row>
    <row r="44" spans="1:10">
      <c r="A44" s="253" t="s">
        <v>168</v>
      </c>
      <c r="B44" s="109"/>
      <c r="C44" s="361"/>
      <c r="D44" s="362"/>
      <c r="E44" s="363"/>
      <c r="F44" s="223"/>
      <c r="G44" s="364"/>
      <c r="H44" s="363">
        <v>0.1</v>
      </c>
      <c r="I44" s="223"/>
      <c r="J44" s="209"/>
    </row>
    <row r="45" spans="1:10">
      <c r="A45" s="253" t="s">
        <v>26</v>
      </c>
      <c r="B45" s="109">
        <v>0.1</v>
      </c>
      <c r="C45" s="361"/>
      <c r="D45" s="209"/>
      <c r="E45" s="363"/>
      <c r="F45" s="223"/>
      <c r="G45" s="364"/>
      <c r="H45" s="363"/>
      <c r="I45" s="223"/>
      <c r="J45" s="364"/>
    </row>
    <row r="46" spans="1:10" ht="15" thickBot="1">
      <c r="A46" s="179" t="s">
        <v>169</v>
      </c>
      <c r="B46" s="110"/>
      <c r="C46" s="154"/>
      <c r="D46" s="266"/>
      <c r="E46" s="259"/>
      <c r="F46" s="154"/>
      <c r="G46" s="266"/>
      <c r="H46" s="259"/>
      <c r="I46" s="154"/>
      <c r="J46" s="266"/>
    </row>
    <row r="47" spans="1:10" ht="16.2" thickBot="1">
      <c r="A47" s="92" t="s">
        <v>13</v>
      </c>
      <c r="B47" s="93">
        <f>SUM(B5,B9,B13,B20,B31,B32,B33,B41,B42,B45)</f>
        <v>54.099999999999994</v>
      </c>
      <c r="C47" s="93"/>
      <c r="D47" s="93"/>
      <c r="E47" s="93">
        <f>SUM(E5,E20,E21,E24,E25,E26,E27,E34,E39,E40)</f>
        <v>75.399999999999991</v>
      </c>
      <c r="F47" s="93"/>
      <c r="G47" s="93"/>
      <c r="H47" s="93">
        <f>SUM(H39,H30,H29,H28,H17,H15,H13,H9,H6,H5,H41,H43,H44)</f>
        <v>83.59999999999998</v>
      </c>
      <c r="I47" s="93"/>
      <c r="J47" s="93"/>
    </row>
    <row r="48" spans="1:10">
      <c r="A48" s="452"/>
      <c r="B48" s="453"/>
      <c r="C48" s="453"/>
      <c r="D48" s="453"/>
      <c r="E48" s="453"/>
      <c r="F48" s="453"/>
      <c r="G48" s="453"/>
      <c r="H48" s="453"/>
      <c r="I48" s="453"/>
      <c r="J48" s="454"/>
    </row>
    <row r="49" spans="1:10" ht="15" thickBot="1">
      <c r="A49" s="455"/>
      <c r="B49" s="456"/>
      <c r="C49" s="456"/>
      <c r="D49" s="456"/>
      <c r="E49" s="456"/>
      <c r="F49" s="456"/>
      <c r="G49" s="456"/>
      <c r="H49" s="456"/>
      <c r="I49" s="456"/>
      <c r="J49" s="457"/>
    </row>
    <row r="50" spans="1:10">
      <c r="A50" s="33" t="s">
        <v>27</v>
      </c>
      <c r="B50" s="277">
        <v>21.6</v>
      </c>
      <c r="C50" s="278"/>
      <c r="D50" s="279"/>
      <c r="E50" s="280"/>
      <c r="F50" s="148"/>
      <c r="G50" s="281"/>
      <c r="H50" s="282"/>
      <c r="I50" s="283"/>
      <c r="J50" s="272"/>
    </row>
    <row r="51" spans="1:10" ht="15" thickBot="1">
      <c r="A51" s="231" t="s">
        <v>14</v>
      </c>
      <c r="B51" s="258">
        <v>21.6</v>
      </c>
      <c r="C51" s="146"/>
      <c r="D51" s="182"/>
      <c r="E51" s="133"/>
      <c r="F51" s="236"/>
      <c r="G51" s="182"/>
      <c r="H51" s="237"/>
      <c r="I51" s="284"/>
      <c r="J51" s="261"/>
    </row>
    <row r="52" spans="1:10" ht="15" thickBot="1">
      <c r="A52" s="285" t="s">
        <v>146</v>
      </c>
      <c r="B52" s="248"/>
      <c r="C52" s="286"/>
      <c r="D52" s="252"/>
      <c r="E52" s="193">
        <v>7.7</v>
      </c>
      <c r="F52" s="287"/>
      <c r="G52" s="252"/>
      <c r="H52" s="193"/>
      <c r="I52" s="287"/>
      <c r="J52" s="264"/>
    </row>
    <row r="53" spans="1:10">
      <c r="A53" s="33" t="s">
        <v>17</v>
      </c>
      <c r="B53" s="254">
        <v>4.9000000000000004</v>
      </c>
      <c r="C53" s="288"/>
      <c r="D53" s="256"/>
      <c r="E53" s="289"/>
      <c r="F53" s="149"/>
      <c r="G53" s="290"/>
      <c r="H53" s="291"/>
      <c r="I53" s="292"/>
      <c r="J53" s="256"/>
    </row>
    <row r="54" spans="1:10">
      <c r="A54" s="9" t="s">
        <v>170</v>
      </c>
      <c r="B54" s="274"/>
      <c r="C54" s="293"/>
      <c r="D54" s="276"/>
      <c r="E54" s="294">
        <v>4.0999999999999996</v>
      </c>
      <c r="F54" s="145"/>
      <c r="G54" s="295"/>
      <c r="H54" s="296"/>
      <c r="I54" s="297"/>
      <c r="J54" s="276"/>
    </row>
    <row r="55" spans="1:10" ht="15" thickBot="1">
      <c r="A55" s="104" t="s">
        <v>67</v>
      </c>
      <c r="B55" s="258">
        <v>4.9000000000000004</v>
      </c>
      <c r="C55" s="146"/>
      <c r="D55" s="182"/>
      <c r="E55" s="133">
        <v>4.0999999999999996</v>
      </c>
      <c r="F55" s="236"/>
      <c r="G55" s="182"/>
      <c r="H55" s="237"/>
      <c r="I55" s="284"/>
      <c r="J55" s="261"/>
    </row>
    <row r="56" spans="1:10">
      <c r="A56" s="9" t="s">
        <v>171</v>
      </c>
      <c r="B56" s="328"/>
      <c r="C56" s="365"/>
      <c r="D56" s="330"/>
      <c r="E56" s="366">
        <v>4.5</v>
      </c>
      <c r="F56" s="367"/>
      <c r="G56" s="330"/>
      <c r="H56" s="224"/>
      <c r="I56" s="368"/>
      <c r="J56" s="369"/>
    </row>
    <row r="57" spans="1:10" ht="15" thickBot="1">
      <c r="A57" s="97" t="s">
        <v>172</v>
      </c>
      <c r="B57" s="370"/>
      <c r="C57" s="371"/>
      <c r="D57" s="359"/>
      <c r="E57" s="372">
        <v>4.5</v>
      </c>
      <c r="F57" s="373"/>
      <c r="G57" s="182"/>
      <c r="H57" s="374"/>
      <c r="I57" s="375"/>
      <c r="J57" s="256"/>
    </row>
    <row r="58" spans="1:10">
      <c r="A58" s="33" t="s">
        <v>123</v>
      </c>
      <c r="B58" s="376">
        <v>9.8000000000000007</v>
      </c>
      <c r="C58" s="377"/>
      <c r="D58" s="369"/>
      <c r="E58" s="378"/>
      <c r="F58" s="102"/>
      <c r="G58" s="379"/>
      <c r="H58" s="380"/>
      <c r="I58" s="381"/>
      <c r="J58" s="330"/>
    </row>
    <row r="59" spans="1:10">
      <c r="A59" s="9" t="s">
        <v>86</v>
      </c>
      <c r="B59" s="382"/>
      <c r="C59" s="383"/>
      <c r="D59" s="256"/>
      <c r="E59" s="289">
        <v>5.3</v>
      </c>
      <c r="F59" s="149"/>
      <c r="G59" s="290"/>
      <c r="H59" s="291"/>
      <c r="I59" s="292"/>
      <c r="J59" s="359"/>
    </row>
    <row r="60" spans="1:10" ht="15" thickBot="1">
      <c r="A60" s="104" t="s">
        <v>64</v>
      </c>
      <c r="B60" s="312">
        <v>9.8000000000000007</v>
      </c>
      <c r="C60" s="313"/>
      <c r="D60" s="182"/>
      <c r="E60" s="133">
        <v>5.3</v>
      </c>
      <c r="F60" s="236"/>
      <c r="G60" s="182"/>
      <c r="H60" s="237"/>
      <c r="I60" s="314"/>
      <c r="J60" s="182"/>
    </row>
    <row r="61" spans="1:10" ht="15" thickBot="1">
      <c r="A61" s="33" t="s">
        <v>125</v>
      </c>
      <c r="B61" s="308"/>
      <c r="C61" s="309"/>
      <c r="D61" s="272"/>
      <c r="E61" s="282"/>
      <c r="F61" s="283"/>
      <c r="G61" s="279"/>
      <c r="H61" s="271">
        <v>10.4</v>
      </c>
      <c r="I61" s="148"/>
      <c r="J61" s="310"/>
    </row>
    <row r="62" spans="1:10" ht="15" thickBot="1">
      <c r="A62" s="104" t="s">
        <v>68</v>
      </c>
      <c r="B62" s="312"/>
      <c r="C62" s="313"/>
      <c r="D62" s="182"/>
      <c r="E62" s="237"/>
      <c r="F62" s="314"/>
      <c r="G62" s="182"/>
      <c r="H62" s="133">
        <v>10.4</v>
      </c>
      <c r="I62" s="236"/>
      <c r="J62" s="252"/>
    </row>
    <row r="63" spans="1:10" ht="15" thickBot="1">
      <c r="A63" s="94" t="s">
        <v>173</v>
      </c>
      <c r="B63" s="191">
        <v>9.6</v>
      </c>
      <c r="C63" s="321"/>
      <c r="D63" s="252"/>
      <c r="E63" s="193"/>
      <c r="F63" s="287"/>
      <c r="G63" s="252"/>
      <c r="H63" s="112"/>
      <c r="I63" s="52"/>
      <c r="J63" s="252"/>
    </row>
    <row r="64" spans="1:10" ht="15" thickBot="1">
      <c r="A64" s="94" t="s">
        <v>75</v>
      </c>
      <c r="B64" s="191"/>
      <c r="C64" s="321"/>
      <c r="D64" s="252"/>
      <c r="E64" s="193">
        <v>3</v>
      </c>
      <c r="F64" s="287"/>
      <c r="G64" s="182"/>
      <c r="H64" s="112"/>
      <c r="I64" s="52"/>
      <c r="J64" s="252"/>
    </row>
    <row r="65" spans="1:10" ht="15" thickBot="1">
      <c r="A65" s="94" t="s">
        <v>72</v>
      </c>
      <c r="B65" s="191"/>
      <c r="C65" s="321"/>
      <c r="D65" s="252"/>
      <c r="E65" s="193"/>
      <c r="F65" s="287"/>
      <c r="G65" s="252"/>
      <c r="H65" s="112">
        <v>2</v>
      </c>
      <c r="I65" s="52"/>
      <c r="J65" s="252"/>
    </row>
    <row r="66" spans="1:10">
      <c r="A66" s="33" t="s">
        <v>127</v>
      </c>
      <c r="B66" s="277"/>
      <c r="C66" s="315"/>
      <c r="D66" s="279"/>
      <c r="E66" s="271"/>
      <c r="F66" s="148"/>
      <c r="G66" s="279"/>
      <c r="H66" s="271">
        <v>4</v>
      </c>
      <c r="I66" s="170"/>
      <c r="J66" s="279"/>
    </row>
    <row r="67" spans="1:10" ht="15" thickBot="1">
      <c r="A67" s="104" t="s">
        <v>73</v>
      </c>
      <c r="B67" s="258"/>
      <c r="C67" s="146"/>
      <c r="D67" s="320"/>
      <c r="E67" s="258"/>
      <c r="F67" s="154"/>
      <c r="G67" s="320"/>
      <c r="H67" s="133">
        <v>4</v>
      </c>
      <c r="I67" s="236"/>
      <c r="J67" s="320"/>
    </row>
    <row r="68" spans="1:10" ht="16.2" thickBot="1">
      <c r="A68" s="113" t="s">
        <v>76</v>
      </c>
      <c r="B68" s="114">
        <f>SUM(B51,B55,B60,B63)</f>
        <v>45.9</v>
      </c>
      <c r="C68" s="114"/>
      <c r="D68" s="114"/>
      <c r="E68" s="114">
        <f>SUM(E52,E55,E57, E60,E64)</f>
        <v>24.6</v>
      </c>
      <c r="F68" s="114"/>
      <c r="G68" s="114"/>
      <c r="H68" s="114">
        <f>SUM(H67,H65,H62)</f>
        <v>16.399999999999999</v>
      </c>
      <c r="I68" s="114"/>
      <c r="J68" s="114"/>
    </row>
    <row r="69" spans="1:10" ht="16.2" thickBot="1">
      <c r="A69" s="115" t="s">
        <v>42</v>
      </c>
      <c r="B69" s="116">
        <f>SUM(B68,B47)</f>
        <v>100</v>
      </c>
      <c r="C69" s="116"/>
      <c r="D69" s="116"/>
      <c r="E69" s="116">
        <f>SUM(E47,E68)</f>
        <v>100</v>
      </c>
      <c r="F69" s="116"/>
      <c r="G69" s="116"/>
      <c r="H69" s="116">
        <f>SUM(H68,H47)</f>
        <v>99.999999999999972</v>
      </c>
      <c r="I69" s="116"/>
      <c r="J69" s="116"/>
    </row>
  </sheetData>
  <mergeCells count="5">
    <mergeCell ref="A48:J49"/>
    <mergeCell ref="A2:A4"/>
    <mergeCell ref="B2:D3"/>
    <mergeCell ref="E2:G3"/>
    <mergeCell ref="H2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E994-F777-124C-A699-5FE903AC5C56}">
  <dimension ref="A1:J55"/>
  <sheetViews>
    <sheetView workbookViewId="0">
      <selection activeCell="N4" sqref="N4"/>
    </sheetView>
  </sheetViews>
  <sheetFormatPr defaultColWidth="8.77734375" defaultRowHeight="14.4"/>
  <cols>
    <col min="1" max="1" width="27.33203125" bestFit="1" customWidth="1"/>
  </cols>
  <sheetData>
    <row r="1" spans="1:10" ht="15" thickBot="1">
      <c r="A1" s="470" t="s">
        <v>174</v>
      </c>
      <c r="B1" s="471"/>
      <c r="C1" s="471"/>
      <c r="D1" s="471"/>
      <c r="E1" s="471"/>
      <c r="F1" s="471"/>
      <c r="G1" s="471"/>
      <c r="H1" s="471"/>
      <c r="I1" s="471"/>
      <c r="J1" s="472"/>
    </row>
    <row r="2" spans="1:10">
      <c r="A2" s="458" t="s">
        <v>0</v>
      </c>
      <c r="B2" s="461" t="s">
        <v>175</v>
      </c>
      <c r="C2" s="462"/>
      <c r="D2" s="463"/>
      <c r="E2" s="461" t="s">
        <v>176</v>
      </c>
      <c r="F2" s="462"/>
      <c r="G2" s="463"/>
      <c r="H2" s="461" t="s">
        <v>177</v>
      </c>
      <c r="I2" s="462"/>
      <c r="J2" s="463"/>
    </row>
    <row r="3" spans="1:10">
      <c r="A3" s="459"/>
      <c r="B3" s="464"/>
      <c r="C3" s="465"/>
      <c r="D3" s="466"/>
      <c r="E3" s="464"/>
      <c r="F3" s="465"/>
      <c r="G3" s="466"/>
      <c r="H3" s="464"/>
      <c r="I3" s="465"/>
      <c r="J3" s="466"/>
    </row>
    <row r="4" spans="1:10" ht="27" thickBot="1">
      <c r="A4" s="460"/>
      <c r="B4" s="143" t="s">
        <v>178</v>
      </c>
      <c r="C4" s="410" t="s">
        <v>179</v>
      </c>
      <c r="D4" s="411" t="s">
        <v>31</v>
      </c>
      <c r="E4" s="143" t="s">
        <v>178</v>
      </c>
      <c r="F4" s="410" t="s">
        <v>179</v>
      </c>
      <c r="G4" s="412" t="s">
        <v>31</v>
      </c>
      <c r="H4" s="143" t="s">
        <v>178</v>
      </c>
      <c r="I4" s="410" t="s">
        <v>179</v>
      </c>
      <c r="J4" s="412" t="s">
        <v>31</v>
      </c>
    </row>
    <row r="5" spans="1:10" ht="15" thickBot="1">
      <c r="A5" s="190" t="s">
        <v>4</v>
      </c>
      <c r="B5" s="342">
        <v>31.6</v>
      </c>
      <c r="C5" s="170"/>
      <c r="D5" s="270"/>
      <c r="E5" s="342">
        <v>4.8</v>
      </c>
      <c r="F5" s="170"/>
      <c r="G5" s="413"/>
      <c r="H5" s="414">
        <v>18.399999999999999</v>
      </c>
      <c r="I5" s="170"/>
      <c r="J5" s="279"/>
    </row>
    <row r="6" spans="1:10">
      <c r="A6" s="253" t="s">
        <v>80</v>
      </c>
      <c r="B6" s="41"/>
      <c r="C6" s="102"/>
      <c r="D6" s="409"/>
      <c r="E6" s="41">
        <v>3.4</v>
      </c>
      <c r="F6" s="102"/>
      <c r="G6" s="175"/>
      <c r="H6" s="42">
        <v>3.2</v>
      </c>
      <c r="I6" s="102"/>
      <c r="J6" s="175"/>
    </row>
    <row r="7" spans="1:10" ht="15" thickBot="1">
      <c r="A7" s="179" t="s">
        <v>32</v>
      </c>
      <c r="B7" s="30"/>
      <c r="C7" s="154"/>
      <c r="D7" s="406"/>
      <c r="E7" s="30">
        <v>3.4</v>
      </c>
      <c r="F7" s="154"/>
      <c r="G7" s="182"/>
      <c r="H7" s="22">
        <v>3.2</v>
      </c>
      <c r="I7" s="154"/>
      <c r="J7" s="182"/>
    </row>
    <row r="8" spans="1:10">
      <c r="A8" s="253" t="s">
        <v>33</v>
      </c>
      <c r="B8" s="136">
        <v>2.2000000000000002</v>
      </c>
      <c r="C8" s="80"/>
      <c r="D8" s="184"/>
      <c r="E8" s="136">
        <v>1.7</v>
      </c>
      <c r="F8" s="80"/>
      <c r="G8" s="415"/>
      <c r="H8" s="81">
        <v>2.2999999999999998</v>
      </c>
      <c r="I8" s="80"/>
      <c r="J8" s="415"/>
    </row>
    <row r="9" spans="1:10" ht="15" thickBot="1">
      <c r="A9" s="179" t="s">
        <v>34</v>
      </c>
      <c r="B9" s="30">
        <v>2.2000000000000002</v>
      </c>
      <c r="C9" s="154"/>
      <c r="D9" s="406"/>
      <c r="E9" s="30">
        <v>1.7</v>
      </c>
      <c r="F9" s="154"/>
      <c r="G9" s="182"/>
      <c r="H9" s="31">
        <v>2.2999999999999998</v>
      </c>
      <c r="I9" s="236"/>
      <c r="J9" s="182"/>
    </row>
    <row r="10" spans="1:10" ht="15" thickBot="1">
      <c r="A10" s="190" t="s">
        <v>180</v>
      </c>
      <c r="B10" s="259">
        <v>0.4</v>
      </c>
      <c r="C10" s="99"/>
      <c r="D10" s="265"/>
      <c r="E10" s="110"/>
      <c r="F10" s="99"/>
      <c r="G10" s="266"/>
      <c r="H10" s="98"/>
      <c r="I10" s="99"/>
      <c r="J10" s="266"/>
    </row>
    <row r="11" spans="1:10" ht="15" thickBot="1">
      <c r="A11" s="190" t="s">
        <v>38</v>
      </c>
      <c r="B11" s="248">
        <v>9.1</v>
      </c>
      <c r="C11" s="52"/>
      <c r="D11" s="249"/>
      <c r="E11" s="248">
        <v>37.1</v>
      </c>
      <c r="F11" s="52"/>
      <c r="G11" s="182"/>
      <c r="H11" s="95"/>
      <c r="I11" s="52"/>
      <c r="J11" s="252"/>
    </row>
    <row r="12" spans="1:10" ht="15" thickBot="1">
      <c r="A12" s="190" t="s">
        <v>112</v>
      </c>
      <c r="B12" s="248">
        <v>3.9</v>
      </c>
      <c r="C12" s="52"/>
      <c r="D12" s="249"/>
      <c r="E12" s="248">
        <v>5.4</v>
      </c>
      <c r="F12" s="52"/>
      <c r="G12" s="182"/>
      <c r="H12" s="95"/>
      <c r="I12" s="52"/>
      <c r="J12" s="252"/>
    </row>
    <row r="13" spans="1:10" ht="15" thickBot="1">
      <c r="A13" s="190" t="s">
        <v>8</v>
      </c>
      <c r="B13" s="248"/>
      <c r="C13" s="52"/>
      <c r="D13" s="249"/>
      <c r="E13" s="248">
        <v>2.2000000000000002</v>
      </c>
      <c r="F13" s="52"/>
      <c r="G13" s="264"/>
      <c r="H13" s="95"/>
      <c r="I13" s="52"/>
      <c r="J13" s="264"/>
    </row>
    <row r="14" spans="1:10" ht="15" thickBot="1">
      <c r="A14" s="179" t="s">
        <v>56</v>
      </c>
      <c r="B14" s="259"/>
      <c r="C14" s="99"/>
      <c r="D14" s="265"/>
      <c r="E14" s="259"/>
      <c r="F14" s="99"/>
      <c r="G14" s="266"/>
      <c r="H14" s="98">
        <v>1.5</v>
      </c>
      <c r="I14" s="99"/>
      <c r="J14" s="252"/>
    </row>
    <row r="15" spans="1:10" ht="15" thickBot="1">
      <c r="A15" s="190" t="s">
        <v>2</v>
      </c>
      <c r="B15" s="248">
        <v>2.1</v>
      </c>
      <c r="C15" s="52"/>
      <c r="D15" s="249"/>
      <c r="E15" s="248"/>
      <c r="F15" s="52"/>
      <c r="G15" s="252"/>
      <c r="H15" s="95"/>
      <c r="I15" s="52"/>
      <c r="J15" s="264"/>
    </row>
    <row r="16" spans="1:10" ht="15" thickBot="1">
      <c r="A16" s="190" t="s">
        <v>93</v>
      </c>
      <c r="B16" s="248">
        <v>0.7</v>
      </c>
      <c r="C16" s="52"/>
      <c r="D16" s="249"/>
      <c r="E16" s="248"/>
      <c r="F16" s="52"/>
      <c r="G16" s="252"/>
      <c r="H16" s="95"/>
      <c r="I16" s="52"/>
      <c r="J16" s="252"/>
    </row>
    <row r="17" spans="1:10" ht="15" thickBot="1">
      <c r="A17" s="190" t="s">
        <v>3</v>
      </c>
      <c r="B17" s="248">
        <v>1.5</v>
      </c>
      <c r="C17" s="52"/>
      <c r="D17" s="249"/>
      <c r="E17" s="112"/>
      <c r="F17" s="49"/>
      <c r="G17" s="252"/>
      <c r="H17" s="95"/>
      <c r="I17" s="52"/>
      <c r="J17" s="252"/>
    </row>
    <row r="18" spans="1:10" ht="15" thickBot="1">
      <c r="A18" s="190" t="s">
        <v>24</v>
      </c>
      <c r="B18" s="248">
        <v>1.1000000000000001</v>
      </c>
      <c r="C18" s="52"/>
      <c r="D18" s="249"/>
      <c r="E18" s="112"/>
      <c r="F18" s="52"/>
      <c r="G18" s="252"/>
      <c r="H18" s="251">
        <v>0.8</v>
      </c>
      <c r="I18" s="52"/>
      <c r="J18" s="252"/>
    </row>
    <row r="19" spans="1:10" ht="15" thickBot="1">
      <c r="A19" s="190" t="s">
        <v>10</v>
      </c>
      <c r="B19" s="248">
        <v>0.5</v>
      </c>
      <c r="C19" s="52"/>
      <c r="D19" s="249"/>
      <c r="E19" s="112"/>
      <c r="F19" s="52"/>
      <c r="G19" s="252"/>
      <c r="H19" s="251"/>
      <c r="I19" s="52"/>
      <c r="J19" s="252"/>
    </row>
    <row r="20" spans="1:10" ht="15" thickBot="1">
      <c r="A20" s="190" t="s">
        <v>35</v>
      </c>
      <c r="B20" s="248"/>
      <c r="C20" s="52"/>
      <c r="D20" s="249"/>
      <c r="E20" s="248"/>
      <c r="F20" s="52"/>
      <c r="G20" s="264"/>
      <c r="H20" s="95">
        <v>1.2</v>
      </c>
      <c r="I20" s="52"/>
      <c r="J20" s="252"/>
    </row>
    <row r="21" spans="1:10" ht="15" thickBot="1">
      <c r="A21" s="190" t="s">
        <v>12</v>
      </c>
      <c r="B21" s="248"/>
      <c r="C21" s="52"/>
      <c r="D21" s="249"/>
      <c r="E21" s="112">
        <v>0.2</v>
      </c>
      <c r="F21" s="52"/>
      <c r="G21" s="252"/>
      <c r="H21" s="251">
        <v>2.8</v>
      </c>
      <c r="I21" s="52"/>
      <c r="J21" s="252"/>
    </row>
    <row r="22" spans="1:10" ht="15" thickBot="1">
      <c r="A22" s="190" t="s">
        <v>11</v>
      </c>
      <c r="B22" s="342"/>
      <c r="C22" s="170"/>
      <c r="D22" s="270"/>
      <c r="E22" s="300">
        <v>0.3</v>
      </c>
      <c r="F22" s="170"/>
      <c r="G22" s="279"/>
      <c r="H22" s="414">
        <v>2.5</v>
      </c>
      <c r="I22" s="170"/>
      <c r="J22" s="279"/>
    </row>
    <row r="23" spans="1:10">
      <c r="A23" s="268" t="s">
        <v>181</v>
      </c>
      <c r="B23" s="41">
        <v>6.2</v>
      </c>
      <c r="C23" s="416"/>
      <c r="D23" s="417"/>
      <c r="E23" s="62"/>
      <c r="F23" s="416"/>
      <c r="G23" s="418"/>
      <c r="H23" s="42"/>
      <c r="I23" s="416"/>
      <c r="J23" s="418"/>
    </row>
    <row r="24" spans="1:10">
      <c r="A24" s="253" t="s">
        <v>182</v>
      </c>
      <c r="B24" s="13"/>
      <c r="C24" s="84"/>
      <c r="D24" s="419"/>
      <c r="E24" s="202"/>
      <c r="F24" s="84"/>
      <c r="G24" s="420"/>
      <c r="H24" s="45">
        <v>2.5</v>
      </c>
      <c r="I24" s="84"/>
      <c r="J24" s="420"/>
    </row>
    <row r="25" spans="1:10" ht="15" thickBot="1">
      <c r="A25" s="179" t="s">
        <v>37</v>
      </c>
      <c r="B25" s="38">
        <v>6.2</v>
      </c>
      <c r="C25" s="154"/>
      <c r="D25" s="406"/>
      <c r="E25" s="30"/>
      <c r="F25" s="154"/>
      <c r="G25" s="182"/>
      <c r="H25" s="22">
        <v>2.5</v>
      </c>
      <c r="I25" s="154"/>
      <c r="J25" s="182"/>
    </row>
    <row r="26" spans="1:10" ht="16.2" thickBot="1">
      <c r="A26" s="92" t="s">
        <v>13</v>
      </c>
      <c r="B26" s="93">
        <f>SUM(B5,B9,B11,B12,B15,B16,B17,B18,B19,B10,B25)</f>
        <v>59.300000000000011</v>
      </c>
      <c r="C26" s="93"/>
      <c r="D26" s="93"/>
      <c r="E26" s="93">
        <f>SUM(E5,E7,E9,E11,E12,E13,E21,E22)</f>
        <v>55.1</v>
      </c>
      <c r="F26" s="93"/>
      <c r="G26" s="93"/>
      <c r="H26" s="421">
        <f>SUM(H5,H7,H9,H20,H14,H18,H21,H22,H25)</f>
        <v>35.200000000000003</v>
      </c>
      <c r="I26" s="93"/>
      <c r="J26" s="93"/>
    </row>
    <row r="27" spans="1:10">
      <c r="A27" s="452"/>
      <c r="B27" s="453"/>
      <c r="C27" s="453"/>
      <c r="D27" s="453"/>
      <c r="E27" s="453"/>
      <c r="F27" s="453"/>
      <c r="G27" s="453"/>
      <c r="H27" s="453"/>
      <c r="I27" s="453"/>
      <c r="J27" s="454"/>
    </row>
    <row r="28" spans="1:10" ht="15" thickBot="1">
      <c r="A28" s="455"/>
      <c r="B28" s="456"/>
      <c r="C28" s="456"/>
      <c r="D28" s="456"/>
      <c r="E28" s="456"/>
      <c r="F28" s="456"/>
      <c r="G28" s="456"/>
      <c r="H28" s="456"/>
      <c r="I28" s="456"/>
      <c r="J28" s="457"/>
    </row>
    <row r="29" spans="1:10">
      <c r="A29" s="268" t="s">
        <v>84</v>
      </c>
      <c r="B29" s="41">
        <v>7.7</v>
      </c>
      <c r="C29" s="365"/>
      <c r="D29" s="409"/>
      <c r="E29" s="366"/>
      <c r="F29" s="102"/>
      <c r="G29" s="205"/>
      <c r="H29" s="422">
        <v>9.8000000000000007</v>
      </c>
      <c r="I29" s="381"/>
      <c r="J29" s="175"/>
    </row>
    <row r="30" spans="1:10">
      <c r="A30" s="423" t="s">
        <v>27</v>
      </c>
      <c r="B30" s="13"/>
      <c r="C30" s="424"/>
      <c r="D30" s="425"/>
      <c r="E30" s="214"/>
      <c r="F30" s="83"/>
      <c r="G30" s="211"/>
      <c r="H30" s="426">
        <v>17.100000000000001</v>
      </c>
      <c r="I30" s="427"/>
      <c r="J30" s="178"/>
    </row>
    <row r="31" spans="1:10" ht="15" thickBot="1">
      <c r="A31" s="231" t="s">
        <v>14</v>
      </c>
      <c r="B31" s="30">
        <v>7.7</v>
      </c>
      <c r="C31" s="146"/>
      <c r="D31" s="406"/>
      <c r="E31" s="38"/>
      <c r="F31" s="236"/>
      <c r="G31" s="182"/>
      <c r="H31" s="428">
        <v>26.9</v>
      </c>
      <c r="I31" s="284"/>
      <c r="J31" s="182"/>
    </row>
    <row r="32" spans="1:10" ht="15" thickBot="1">
      <c r="A32" s="231" t="s">
        <v>15</v>
      </c>
      <c r="B32" s="5">
        <v>1.9</v>
      </c>
      <c r="C32" s="286"/>
      <c r="D32" s="408"/>
      <c r="E32" s="51"/>
      <c r="F32" s="429"/>
      <c r="G32" s="430"/>
      <c r="H32" s="431"/>
      <c r="I32" s="432"/>
      <c r="J32" s="433"/>
    </row>
    <row r="33" spans="1:10" ht="15" thickBot="1">
      <c r="A33" s="231" t="s">
        <v>183</v>
      </c>
      <c r="B33" s="5">
        <v>1.6</v>
      </c>
      <c r="C33" s="286"/>
      <c r="D33" s="408"/>
      <c r="E33" s="51"/>
      <c r="F33" s="429"/>
      <c r="G33" s="430"/>
      <c r="H33" s="431"/>
      <c r="I33" s="432"/>
      <c r="J33" s="433"/>
    </row>
    <row r="34" spans="1:10" ht="15" thickBot="1">
      <c r="A34" s="285" t="s">
        <v>146</v>
      </c>
      <c r="B34" s="5"/>
      <c r="C34" s="286"/>
      <c r="D34" s="408"/>
      <c r="E34" s="392"/>
      <c r="F34" s="287"/>
      <c r="G34" s="430"/>
      <c r="H34" s="431">
        <v>9.6999999999999993</v>
      </c>
      <c r="I34" s="287"/>
      <c r="J34" s="430"/>
    </row>
    <row r="35" spans="1:10">
      <c r="A35" s="268" t="s">
        <v>17</v>
      </c>
      <c r="B35" s="41">
        <v>3.4</v>
      </c>
      <c r="C35" s="434"/>
      <c r="D35" s="435"/>
      <c r="E35" s="62"/>
      <c r="F35" s="102"/>
      <c r="G35" s="436"/>
      <c r="H35" s="394">
        <v>3.8</v>
      </c>
      <c r="I35" s="381"/>
      <c r="J35" s="175"/>
    </row>
    <row r="36" spans="1:10">
      <c r="A36" s="423" t="s">
        <v>184</v>
      </c>
      <c r="B36" s="13">
        <v>4</v>
      </c>
      <c r="C36" s="437"/>
      <c r="D36" s="404"/>
      <c r="E36" s="202"/>
      <c r="F36" s="83"/>
      <c r="G36" s="438"/>
      <c r="H36" s="439"/>
      <c r="I36" s="427"/>
      <c r="J36" s="178"/>
    </row>
    <row r="37" spans="1:10">
      <c r="A37" s="173" t="s">
        <v>147</v>
      </c>
      <c r="B37" s="13">
        <v>11</v>
      </c>
      <c r="C37" s="437"/>
      <c r="D37" s="404"/>
      <c r="E37" s="214"/>
      <c r="F37" s="83"/>
      <c r="G37" s="438"/>
      <c r="H37" s="439">
        <v>4.7</v>
      </c>
      <c r="I37" s="427"/>
      <c r="J37" s="178"/>
    </row>
    <row r="38" spans="1:10" ht="15" thickBot="1">
      <c r="A38" s="231" t="s">
        <v>67</v>
      </c>
      <c r="B38" s="30">
        <v>18.399999999999999</v>
      </c>
      <c r="C38" s="146"/>
      <c r="D38" s="406"/>
      <c r="E38" s="38"/>
      <c r="F38" s="236"/>
      <c r="G38" s="182"/>
      <c r="H38" s="428">
        <v>8.5</v>
      </c>
      <c r="I38" s="284"/>
      <c r="J38" s="182"/>
    </row>
    <row r="39" spans="1:10">
      <c r="A39" s="440" t="s">
        <v>148</v>
      </c>
      <c r="B39" s="441">
        <v>6.7</v>
      </c>
      <c r="C39" s="365"/>
      <c r="D39" s="409"/>
      <c r="E39" s="119"/>
      <c r="F39" s="367"/>
      <c r="G39" s="203"/>
      <c r="H39" s="442">
        <v>11.5</v>
      </c>
      <c r="I39" s="368"/>
      <c r="J39" s="175"/>
    </row>
    <row r="40" spans="1:10" ht="15" thickBot="1">
      <c r="A40" s="231" t="s">
        <v>66</v>
      </c>
      <c r="B40" s="30">
        <v>6.7</v>
      </c>
      <c r="C40" s="146"/>
      <c r="D40" s="406"/>
      <c r="E40" s="38"/>
      <c r="F40" s="236"/>
      <c r="G40" s="182"/>
      <c r="H40" s="428">
        <v>11.5</v>
      </c>
      <c r="I40" s="284"/>
      <c r="J40" s="182"/>
    </row>
    <row r="41" spans="1:10">
      <c r="A41" s="268" t="s">
        <v>185</v>
      </c>
      <c r="B41" s="443">
        <v>4.4000000000000004</v>
      </c>
      <c r="C41" s="377"/>
      <c r="D41" s="435"/>
      <c r="E41" s="62"/>
      <c r="F41" s="102"/>
      <c r="G41" s="436"/>
      <c r="H41" s="444"/>
      <c r="I41" s="381"/>
      <c r="J41" s="203"/>
    </row>
    <row r="42" spans="1:10">
      <c r="A42" s="423" t="s">
        <v>186</v>
      </c>
      <c r="B42" s="13"/>
      <c r="C42" s="445"/>
      <c r="D42" s="226"/>
      <c r="E42" s="202"/>
      <c r="F42" s="83"/>
      <c r="G42" s="438"/>
      <c r="H42" s="439">
        <v>8.1999999999999993</v>
      </c>
      <c r="I42" s="427"/>
      <c r="J42" s="209"/>
    </row>
    <row r="43" spans="1:10" ht="15" thickBot="1">
      <c r="A43" s="231" t="s">
        <v>64</v>
      </c>
      <c r="B43" s="446">
        <v>4.4000000000000004</v>
      </c>
      <c r="C43" s="313"/>
      <c r="D43" s="406"/>
      <c r="E43" s="38"/>
      <c r="F43" s="236"/>
      <c r="G43" s="182"/>
      <c r="H43" s="428">
        <v>8.1999999999999993</v>
      </c>
      <c r="I43" s="314"/>
      <c r="J43" s="182"/>
    </row>
    <row r="44" spans="1:10">
      <c r="A44" s="201" t="s">
        <v>187</v>
      </c>
      <c r="B44" s="443"/>
      <c r="C44" s="377"/>
      <c r="D44" s="435"/>
      <c r="E44" s="447">
        <v>13.9</v>
      </c>
      <c r="F44" s="381"/>
      <c r="G44" s="203"/>
      <c r="H44" s="44"/>
      <c r="I44" s="102"/>
      <c r="J44" s="436"/>
    </row>
    <row r="45" spans="1:10">
      <c r="A45" s="253" t="s">
        <v>125</v>
      </c>
      <c r="B45" s="448"/>
      <c r="C45" s="449"/>
      <c r="D45" s="404"/>
      <c r="E45" s="450">
        <v>8</v>
      </c>
      <c r="F45" s="427"/>
      <c r="G45" s="209"/>
      <c r="H45" s="46"/>
      <c r="I45" s="83"/>
      <c r="J45" s="438"/>
    </row>
    <row r="46" spans="1:10" ht="15" thickBot="1">
      <c r="A46" s="231" t="s">
        <v>68</v>
      </c>
      <c r="B46" s="446"/>
      <c r="C46" s="313"/>
      <c r="D46" s="406"/>
      <c r="E46" s="407">
        <v>21.9</v>
      </c>
      <c r="F46" s="314"/>
      <c r="G46" s="182"/>
      <c r="H46" s="31"/>
      <c r="I46" s="236"/>
      <c r="J46" s="182"/>
    </row>
    <row r="47" spans="1:10">
      <c r="A47" s="268" t="s">
        <v>150</v>
      </c>
      <c r="B47" s="41"/>
      <c r="C47" s="434"/>
      <c r="D47" s="435"/>
      <c r="E47" s="451"/>
      <c r="F47" s="381"/>
      <c r="G47" s="203"/>
      <c r="H47" s="394"/>
      <c r="I47" s="381"/>
      <c r="J47" s="175"/>
    </row>
    <row r="48" spans="1:10">
      <c r="A48" s="423" t="s">
        <v>151</v>
      </c>
      <c r="B48" s="13"/>
      <c r="C48" s="437"/>
      <c r="D48" s="404"/>
      <c r="E48" s="405">
        <v>2.2000000000000002</v>
      </c>
      <c r="F48" s="427"/>
      <c r="G48" s="209"/>
      <c r="H48" s="439"/>
      <c r="I48" s="427"/>
      <c r="J48" s="178"/>
    </row>
    <row r="49" spans="1:10" ht="15" thickBot="1">
      <c r="A49" s="231" t="s">
        <v>71</v>
      </c>
      <c r="B49" s="30"/>
      <c r="C49" s="146"/>
      <c r="D49" s="406"/>
      <c r="E49" s="407">
        <v>2.2000000000000002</v>
      </c>
      <c r="F49" s="284"/>
      <c r="G49" s="182"/>
      <c r="H49" s="428"/>
      <c r="I49" s="284"/>
      <c r="J49" s="182"/>
    </row>
    <row r="50" spans="1:10" ht="15" thickBot="1">
      <c r="A50" s="285" t="s">
        <v>188</v>
      </c>
      <c r="B50" s="389"/>
      <c r="C50" s="321"/>
      <c r="D50" s="408"/>
      <c r="E50" s="392">
        <v>12.6</v>
      </c>
      <c r="F50" s="287"/>
      <c r="G50" s="430"/>
      <c r="H50" s="39"/>
      <c r="I50" s="52"/>
      <c r="J50" s="430"/>
    </row>
    <row r="51" spans="1:10" ht="15" thickBot="1">
      <c r="A51" s="285" t="s">
        <v>189</v>
      </c>
      <c r="B51" s="389"/>
      <c r="C51" s="321"/>
      <c r="D51" s="408"/>
      <c r="E51" s="392">
        <v>6.7</v>
      </c>
      <c r="F51" s="287"/>
      <c r="G51" s="430"/>
      <c r="H51" s="39"/>
      <c r="I51" s="52"/>
      <c r="J51" s="430"/>
    </row>
    <row r="52" spans="1:10">
      <c r="A52" s="201" t="s">
        <v>127</v>
      </c>
      <c r="B52" s="41"/>
      <c r="C52" s="434"/>
      <c r="D52" s="409"/>
      <c r="E52" s="62">
        <v>1.5</v>
      </c>
      <c r="F52" s="102"/>
      <c r="G52" s="203"/>
      <c r="H52" s="44"/>
      <c r="I52" s="128"/>
      <c r="J52" s="203"/>
    </row>
    <row r="53" spans="1:10" ht="15" thickBot="1">
      <c r="A53" s="231" t="s">
        <v>73</v>
      </c>
      <c r="B53" s="30"/>
      <c r="C53" s="146"/>
      <c r="D53" s="406"/>
      <c r="E53" s="30">
        <v>1.5</v>
      </c>
      <c r="F53" s="154"/>
      <c r="G53" s="182"/>
      <c r="H53" s="31"/>
      <c r="I53" s="236"/>
      <c r="J53" s="182"/>
    </row>
    <row r="54" spans="1:10" ht="16.2" thickBot="1">
      <c r="A54" s="113" t="s">
        <v>76</v>
      </c>
      <c r="B54" s="114">
        <f>SUM(B31,B32,B33,B38,B40,B43)</f>
        <v>40.699999999999996</v>
      </c>
      <c r="C54" s="114"/>
      <c r="D54" s="114"/>
      <c r="E54" s="114">
        <f>SUM(E46,E49,E50,E51,E53)</f>
        <v>44.9</v>
      </c>
      <c r="F54" s="114"/>
      <c r="G54" s="114"/>
      <c r="H54" s="114">
        <f>SUM(H31,H34,H38,H40,H43)</f>
        <v>64.8</v>
      </c>
      <c r="I54" s="114"/>
      <c r="J54" s="114"/>
    </row>
    <row r="55" spans="1:10" ht="16.2" thickBot="1">
      <c r="A55" s="115" t="s">
        <v>42</v>
      </c>
      <c r="B55" s="116">
        <f>SUM(B54,B26)</f>
        <v>100</v>
      </c>
      <c r="C55" s="116"/>
      <c r="D55" s="116"/>
      <c r="E55" s="116">
        <f>SUM(E26,E54)</f>
        <v>100</v>
      </c>
      <c r="F55" s="116"/>
      <c r="G55" s="116"/>
      <c r="H55" s="116">
        <f>H26+H54</f>
        <v>100</v>
      </c>
      <c r="I55" s="116"/>
      <c r="J55" s="116"/>
    </row>
  </sheetData>
  <mergeCells count="6">
    <mergeCell ref="A27:J28"/>
    <mergeCell ref="A1:J1"/>
    <mergeCell ref="A2:A4"/>
    <mergeCell ref="B2:D3"/>
    <mergeCell ref="E2:G3"/>
    <mergeCell ref="H2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D3C33-06FC-4F30-838B-A83D3161235F}">
  <dimension ref="A1:J63"/>
  <sheetViews>
    <sheetView workbookViewId="0">
      <selection activeCell="M10" sqref="M10"/>
    </sheetView>
  </sheetViews>
  <sheetFormatPr defaultRowHeight="14.4"/>
  <cols>
    <col min="1" max="1" width="26.88671875" customWidth="1"/>
  </cols>
  <sheetData>
    <row r="1" spans="1:10" ht="15" thickBot="1">
      <c r="A1" s="470" t="s">
        <v>174</v>
      </c>
      <c r="B1" s="471"/>
      <c r="C1" s="471"/>
      <c r="D1" s="471"/>
      <c r="E1" s="471"/>
      <c r="F1" s="471"/>
      <c r="G1" s="471"/>
      <c r="H1" s="471"/>
      <c r="I1" s="471"/>
      <c r="J1" s="472"/>
    </row>
    <row r="2" spans="1:10">
      <c r="A2" s="458" t="s">
        <v>0</v>
      </c>
      <c r="B2" s="461" t="s">
        <v>190</v>
      </c>
      <c r="C2" s="462"/>
      <c r="D2" s="463"/>
      <c r="E2" s="461" t="s">
        <v>191</v>
      </c>
      <c r="F2" s="462"/>
      <c r="G2" s="463"/>
      <c r="H2" s="461" t="s">
        <v>192</v>
      </c>
      <c r="I2" s="462"/>
      <c r="J2" s="463"/>
    </row>
    <row r="3" spans="1:10">
      <c r="A3" s="459"/>
      <c r="B3" s="464"/>
      <c r="C3" s="465"/>
      <c r="D3" s="466"/>
      <c r="E3" s="464"/>
      <c r="F3" s="465"/>
      <c r="G3" s="466"/>
      <c r="H3" s="464"/>
      <c r="I3" s="465"/>
      <c r="J3" s="466"/>
    </row>
    <row r="4" spans="1:10" ht="27" thickBot="1">
      <c r="A4" s="460"/>
      <c r="B4" s="143" t="s">
        <v>178</v>
      </c>
      <c r="C4" s="410" t="s">
        <v>179</v>
      </c>
      <c r="D4" s="411" t="s">
        <v>31</v>
      </c>
      <c r="E4" s="143" t="s">
        <v>178</v>
      </c>
      <c r="F4" s="410" t="s">
        <v>179</v>
      </c>
      <c r="G4" s="412" t="s">
        <v>31</v>
      </c>
      <c r="H4" s="143" t="s">
        <v>178</v>
      </c>
      <c r="I4" s="410" t="s">
        <v>179</v>
      </c>
      <c r="J4" s="412" t="s">
        <v>31</v>
      </c>
    </row>
    <row r="5" spans="1:10" ht="15" thickBot="1">
      <c r="A5" s="190" t="s">
        <v>4</v>
      </c>
      <c r="B5" s="248">
        <v>9.6999999999999993</v>
      </c>
      <c r="C5" s="52"/>
      <c r="D5" s="249">
        <f>ABS(B5-C5)</f>
        <v>9.6999999999999993</v>
      </c>
      <c r="E5" s="248">
        <v>6</v>
      </c>
      <c r="F5" s="52"/>
      <c r="G5" s="322">
        <f>ABS(E5-F5)</f>
        <v>6</v>
      </c>
      <c r="H5" s="251">
        <v>52.6</v>
      </c>
      <c r="I5" s="52"/>
      <c r="J5" s="252">
        <f>ABS(H5-I5)</f>
        <v>52.6</v>
      </c>
    </row>
    <row r="6" spans="1:10" ht="15" thickBot="1">
      <c r="A6" s="190" t="s">
        <v>99</v>
      </c>
      <c r="B6" s="248"/>
      <c r="C6" s="52"/>
      <c r="D6" s="249"/>
      <c r="E6" s="248">
        <v>3.4</v>
      </c>
      <c r="F6" s="52"/>
      <c r="G6" s="322">
        <f t="shared" ref="G6" si="0">ABS(E6-F6)</f>
        <v>3.4</v>
      </c>
      <c r="H6" s="251"/>
      <c r="I6" s="52"/>
      <c r="J6" s="252"/>
    </row>
    <row r="7" spans="1:10">
      <c r="A7" s="253" t="s">
        <v>193</v>
      </c>
      <c r="B7" s="324">
        <v>2.4</v>
      </c>
      <c r="C7" s="473"/>
      <c r="D7" s="255"/>
      <c r="E7" s="324">
        <v>1.3</v>
      </c>
      <c r="F7" s="473"/>
      <c r="G7" s="474"/>
      <c r="H7" s="475"/>
      <c r="I7" s="473"/>
      <c r="J7" s="359"/>
    </row>
    <row r="8" spans="1:10">
      <c r="A8" s="253" t="s">
        <v>80</v>
      </c>
      <c r="B8" s="13"/>
      <c r="C8" s="83"/>
      <c r="D8" s="178"/>
      <c r="E8" s="45"/>
      <c r="F8" s="83"/>
      <c r="G8" s="178"/>
      <c r="H8" s="45"/>
      <c r="I8" s="83"/>
      <c r="J8" s="178"/>
    </row>
    <row r="9" spans="1:10">
      <c r="A9" s="253" t="s">
        <v>46</v>
      </c>
      <c r="B9" s="13"/>
      <c r="C9" s="83"/>
      <c r="D9" s="178"/>
      <c r="E9" s="45"/>
      <c r="F9" s="83"/>
      <c r="G9" s="178"/>
      <c r="H9" s="45">
        <v>5.9</v>
      </c>
      <c r="I9" s="83"/>
      <c r="J9" s="178"/>
    </row>
    <row r="10" spans="1:10" ht="15" thickBot="1">
      <c r="A10" s="179" t="s">
        <v>32</v>
      </c>
      <c r="B10" s="259">
        <v>2.4</v>
      </c>
      <c r="C10" s="99"/>
      <c r="D10" s="265">
        <f>ABS(B10-C10)</f>
        <v>2.4</v>
      </c>
      <c r="E10" s="259">
        <v>1.3</v>
      </c>
      <c r="F10" s="99"/>
      <c r="G10" s="186">
        <f t="shared" ref="G10" si="1">ABS(E10-F10)</f>
        <v>1.3</v>
      </c>
      <c r="H10" s="323">
        <v>5.9</v>
      </c>
      <c r="I10" s="99"/>
      <c r="J10" s="266">
        <f>ABS(H10-I10)</f>
        <v>5.9</v>
      </c>
    </row>
    <row r="11" spans="1:10">
      <c r="A11" s="253" t="s">
        <v>33</v>
      </c>
      <c r="B11" s="324"/>
      <c r="C11" s="102"/>
      <c r="D11" s="203"/>
      <c r="E11" s="324">
        <v>2.2000000000000002</v>
      </c>
      <c r="F11" s="102"/>
      <c r="G11" s="175"/>
      <c r="H11" s="41">
        <v>4.3</v>
      </c>
      <c r="I11" s="102"/>
      <c r="J11" s="175"/>
    </row>
    <row r="12" spans="1:10">
      <c r="A12" s="253" t="s">
        <v>6</v>
      </c>
      <c r="B12" s="325"/>
      <c r="C12" s="83"/>
      <c r="D12" s="255"/>
      <c r="E12" s="254"/>
      <c r="F12" s="149"/>
      <c r="G12" s="178"/>
      <c r="H12" s="13"/>
      <c r="I12" s="83"/>
      <c r="J12" s="178"/>
    </row>
    <row r="13" spans="1:10">
      <c r="A13" s="253" t="s">
        <v>155</v>
      </c>
      <c r="B13" s="254"/>
      <c r="C13" s="149"/>
      <c r="D13" s="209"/>
      <c r="E13" s="326">
        <v>4</v>
      </c>
      <c r="F13" s="83"/>
      <c r="G13" s="178"/>
      <c r="H13" s="327">
        <v>4.5999999999999996</v>
      </c>
      <c r="I13" s="149"/>
      <c r="J13" s="276"/>
    </row>
    <row r="14" spans="1:10" ht="15" thickBot="1">
      <c r="A14" s="179" t="s">
        <v>34</v>
      </c>
      <c r="B14" s="258"/>
      <c r="C14" s="154"/>
      <c r="D14" s="265"/>
      <c r="E14" s="259">
        <v>6.2</v>
      </c>
      <c r="F14" s="99"/>
      <c r="G14" s="186">
        <f t="shared" ref="G14" si="2">ABS(E14-F14)</f>
        <v>6.2</v>
      </c>
      <c r="H14" s="263">
        <v>8.9</v>
      </c>
      <c r="I14" s="236"/>
      <c r="J14" s="182">
        <f>ABS(H14-I14)</f>
        <v>8.9</v>
      </c>
    </row>
    <row r="15" spans="1:10" ht="15" thickBot="1">
      <c r="A15" s="179" t="s">
        <v>194</v>
      </c>
      <c r="B15" s="259"/>
      <c r="C15" s="99"/>
      <c r="D15" s="265"/>
      <c r="E15" s="259"/>
      <c r="F15" s="99"/>
      <c r="G15" s="266"/>
      <c r="H15" s="98">
        <v>2.4</v>
      </c>
      <c r="I15" s="332"/>
      <c r="J15" s="266">
        <f>ABS(H15-I15)</f>
        <v>2.4</v>
      </c>
    </row>
    <row r="16" spans="1:10" ht="15" thickBot="1">
      <c r="A16" s="179" t="s">
        <v>195</v>
      </c>
      <c r="B16" s="30"/>
      <c r="C16" s="99"/>
      <c r="D16" s="265"/>
      <c r="E16" s="259"/>
      <c r="F16" s="99"/>
      <c r="G16" s="266"/>
      <c r="H16" s="98">
        <v>0.8</v>
      </c>
      <c r="I16" s="332"/>
      <c r="J16" s="266">
        <f>ABS(H16-I16)</f>
        <v>0.8</v>
      </c>
    </row>
    <row r="17" spans="1:10" ht="15" thickBot="1">
      <c r="A17" s="179" t="s">
        <v>26</v>
      </c>
      <c r="B17" s="259"/>
      <c r="C17" s="99"/>
      <c r="D17" s="265"/>
      <c r="E17" s="259"/>
      <c r="F17" s="99"/>
      <c r="G17" s="266"/>
      <c r="H17" s="98">
        <v>1.1000000000000001</v>
      </c>
      <c r="I17" s="332"/>
      <c r="J17" s="266">
        <f t="shared" ref="J17:J18" si="3">ABS(H17-I17)</f>
        <v>1.1000000000000001</v>
      </c>
    </row>
    <row r="18" spans="1:10" ht="15" thickBot="1">
      <c r="A18" s="17" t="s">
        <v>38</v>
      </c>
      <c r="B18" s="259">
        <v>0.1</v>
      </c>
      <c r="C18" s="99"/>
      <c r="D18" s="265">
        <f>ABS(B18-C18)</f>
        <v>0.1</v>
      </c>
      <c r="E18" s="259"/>
      <c r="F18" s="99"/>
      <c r="G18" s="341"/>
      <c r="H18" s="98">
        <v>3.9</v>
      </c>
      <c r="I18" s="99"/>
      <c r="J18" s="266">
        <f t="shared" si="3"/>
        <v>3.9</v>
      </c>
    </row>
    <row r="19" spans="1:10" ht="15" thickBot="1">
      <c r="A19" s="190" t="s">
        <v>18</v>
      </c>
      <c r="B19" s="248">
        <v>2</v>
      </c>
      <c r="C19" s="52"/>
      <c r="D19" s="265">
        <f>ABS(B19-C19)</f>
        <v>2</v>
      </c>
      <c r="E19" s="248"/>
      <c r="F19" s="52"/>
      <c r="G19" s="322"/>
      <c r="H19" s="95"/>
      <c r="I19" s="52"/>
      <c r="J19" s="252"/>
    </row>
    <row r="20" spans="1:10">
      <c r="A20" s="253" t="s">
        <v>7</v>
      </c>
      <c r="B20" s="342"/>
      <c r="C20" s="170"/>
      <c r="D20" s="270"/>
      <c r="E20" s="41"/>
      <c r="F20" s="170"/>
      <c r="G20" s="279"/>
      <c r="H20" s="327">
        <v>1.3</v>
      </c>
      <c r="I20" s="170"/>
      <c r="J20" s="279"/>
    </row>
    <row r="21" spans="1:10">
      <c r="A21" s="253" t="s">
        <v>161</v>
      </c>
      <c r="B21" s="336"/>
      <c r="C21" s="90"/>
      <c r="D21" s="344"/>
      <c r="E21" s="136"/>
      <c r="F21" s="90"/>
      <c r="G21" s="209"/>
      <c r="H21" s="327">
        <v>2.6</v>
      </c>
      <c r="I21" s="90"/>
      <c r="J21" s="340"/>
    </row>
    <row r="22" spans="1:10" ht="15" thickBot="1">
      <c r="A22" s="17" t="s">
        <v>112</v>
      </c>
      <c r="B22" s="259"/>
      <c r="C22" s="99"/>
      <c r="D22" s="265"/>
      <c r="E22" s="259"/>
      <c r="F22" s="99"/>
      <c r="G22" s="345"/>
      <c r="H22" s="98">
        <v>3.9</v>
      </c>
      <c r="I22" s="99"/>
      <c r="J22" s="266">
        <f t="shared" ref="J22:J23" si="4">ABS(H22-I22)</f>
        <v>3.9</v>
      </c>
    </row>
    <row r="23" spans="1:10" ht="15" thickBot="1">
      <c r="A23" s="190" t="s">
        <v>19</v>
      </c>
      <c r="B23" s="248">
        <v>2.1</v>
      </c>
      <c r="C23" s="52"/>
      <c r="D23" s="265">
        <f t="shared" ref="D23:D29" si="5">ABS(B23-C23)</f>
        <v>2.1</v>
      </c>
      <c r="E23" s="248"/>
      <c r="F23" s="52"/>
      <c r="G23" s="322"/>
      <c r="H23" s="95">
        <v>2</v>
      </c>
      <c r="I23" s="52"/>
      <c r="J23" s="266">
        <f t="shared" si="4"/>
        <v>2</v>
      </c>
    </row>
    <row r="24" spans="1:10" ht="15" thickBot="1">
      <c r="A24" s="190" t="s">
        <v>24</v>
      </c>
      <c r="B24" s="248">
        <v>2.2000000000000002</v>
      </c>
      <c r="C24" s="52"/>
      <c r="D24" s="265">
        <f t="shared" si="5"/>
        <v>2.2000000000000002</v>
      </c>
      <c r="E24" s="248">
        <v>2.2000000000000002</v>
      </c>
      <c r="F24" s="52"/>
      <c r="G24" s="322">
        <f t="shared" ref="G24" si="6">ABS(E24-F24)</f>
        <v>2.2000000000000002</v>
      </c>
      <c r="H24" s="95"/>
      <c r="I24" s="52"/>
      <c r="J24" s="252"/>
    </row>
    <row r="25" spans="1:10" ht="15" thickBot="1">
      <c r="A25" s="190" t="s">
        <v>10</v>
      </c>
      <c r="B25" s="248">
        <v>1.8</v>
      </c>
      <c r="C25" s="52"/>
      <c r="D25" s="265">
        <f t="shared" si="5"/>
        <v>1.8</v>
      </c>
      <c r="E25" s="248" t="s">
        <v>196</v>
      </c>
      <c r="F25" s="52"/>
      <c r="G25" s="264"/>
      <c r="H25" s="95">
        <v>2</v>
      </c>
      <c r="I25" s="52"/>
      <c r="J25" s="252">
        <f>ABS(H25-I25)</f>
        <v>2</v>
      </c>
    </row>
    <row r="26" spans="1:10" ht="15" thickBot="1">
      <c r="A26" s="190" t="s">
        <v>23</v>
      </c>
      <c r="B26" s="248"/>
      <c r="C26" s="52"/>
      <c r="D26" s="265"/>
      <c r="E26" s="248">
        <v>1</v>
      </c>
      <c r="F26" s="52"/>
      <c r="G26" s="186">
        <f t="shared" ref="G26:G27" si="7">ABS(E26-F26)</f>
        <v>1</v>
      </c>
      <c r="H26" s="95"/>
      <c r="I26" s="52"/>
      <c r="J26" s="252"/>
    </row>
    <row r="27" spans="1:10" ht="15" thickBot="1">
      <c r="A27" s="190" t="s">
        <v>21</v>
      </c>
      <c r="B27" s="248">
        <v>2.1</v>
      </c>
      <c r="C27" s="52"/>
      <c r="D27" s="265">
        <f t="shared" si="5"/>
        <v>2.1</v>
      </c>
      <c r="E27" s="248">
        <v>1</v>
      </c>
      <c r="F27" s="52"/>
      <c r="G27" s="186">
        <f t="shared" si="7"/>
        <v>1</v>
      </c>
      <c r="H27" s="95" t="s">
        <v>196</v>
      </c>
      <c r="I27" s="52"/>
      <c r="J27" s="252"/>
    </row>
    <row r="28" spans="1:10" ht="15" thickBot="1">
      <c r="A28" s="190" t="s">
        <v>2</v>
      </c>
      <c r="B28" s="248">
        <v>1.7</v>
      </c>
      <c r="C28" s="52"/>
      <c r="D28" s="249">
        <f t="shared" si="5"/>
        <v>1.7</v>
      </c>
      <c r="E28" s="248"/>
      <c r="F28" s="52"/>
      <c r="G28" s="264"/>
      <c r="H28" s="95"/>
      <c r="I28" s="52"/>
      <c r="J28" s="252"/>
    </row>
    <row r="29" spans="1:10" ht="15" thickBot="1">
      <c r="A29" s="179" t="s">
        <v>12</v>
      </c>
      <c r="B29" s="259">
        <v>1.1000000000000001</v>
      </c>
      <c r="C29" s="99"/>
      <c r="D29" s="265">
        <f t="shared" si="5"/>
        <v>1.1000000000000001</v>
      </c>
      <c r="E29" s="259"/>
      <c r="F29" s="99"/>
      <c r="G29" s="266"/>
      <c r="H29" s="98">
        <v>2</v>
      </c>
      <c r="I29" s="99"/>
      <c r="J29" s="252">
        <f t="shared" ref="J29:J32" si="8">ABS(H29-I29)</f>
        <v>2</v>
      </c>
    </row>
    <row r="30" spans="1:10" ht="15" thickBot="1">
      <c r="A30" s="190" t="s">
        <v>11</v>
      </c>
      <c r="B30" s="248">
        <v>2.1</v>
      </c>
      <c r="C30" s="52"/>
      <c r="D30" s="249">
        <f>ABS(B30-C30)</f>
        <v>2.1</v>
      </c>
      <c r="E30" s="248">
        <v>0.2</v>
      </c>
      <c r="F30" s="52"/>
      <c r="G30" s="186">
        <f t="shared" ref="G30" si="9">ABS(E30-F30)</f>
        <v>0.2</v>
      </c>
      <c r="H30" s="95">
        <v>0.1</v>
      </c>
      <c r="I30" s="52"/>
      <c r="J30" s="252">
        <f t="shared" si="8"/>
        <v>0.1</v>
      </c>
    </row>
    <row r="31" spans="1:10" ht="15" thickBot="1">
      <c r="A31" s="179" t="s">
        <v>1</v>
      </c>
      <c r="B31" s="259"/>
      <c r="C31" s="99"/>
      <c r="D31" s="265"/>
      <c r="E31" s="259"/>
      <c r="F31" s="99"/>
      <c r="G31" s="266"/>
      <c r="H31" s="98">
        <v>1.6</v>
      </c>
      <c r="I31" s="99"/>
      <c r="J31" s="252">
        <f t="shared" si="8"/>
        <v>1.6</v>
      </c>
    </row>
    <row r="32" spans="1:10" ht="15" thickBot="1">
      <c r="A32" s="179" t="s">
        <v>197</v>
      </c>
      <c r="B32" s="259"/>
      <c r="C32" s="99"/>
      <c r="D32" s="265"/>
      <c r="E32" s="259"/>
      <c r="F32" s="99"/>
      <c r="G32" s="266"/>
      <c r="H32" s="98">
        <v>1.1000000000000001</v>
      </c>
      <c r="I32" s="99"/>
      <c r="J32" s="252">
        <f t="shared" si="8"/>
        <v>1.1000000000000001</v>
      </c>
    </row>
    <row r="33" spans="1:10" ht="15" thickBot="1">
      <c r="A33" s="179" t="s">
        <v>198</v>
      </c>
      <c r="B33" s="259"/>
      <c r="C33" s="99"/>
      <c r="D33" s="265"/>
      <c r="E33" s="259">
        <v>1.9</v>
      </c>
      <c r="F33" s="99"/>
      <c r="G33" s="186">
        <f t="shared" ref="G33:G34" si="10">ABS(E33-F33)</f>
        <v>1.9</v>
      </c>
      <c r="H33" s="98"/>
      <c r="I33" s="99"/>
      <c r="J33" s="267"/>
    </row>
    <row r="34" spans="1:10" ht="15" thickBot="1">
      <c r="A34" s="179" t="s">
        <v>199</v>
      </c>
      <c r="B34" s="259"/>
      <c r="C34" s="99"/>
      <c r="D34" s="265"/>
      <c r="E34" s="259">
        <v>1</v>
      </c>
      <c r="F34" s="99"/>
      <c r="G34" s="186">
        <f t="shared" si="10"/>
        <v>1</v>
      </c>
      <c r="H34" s="98"/>
      <c r="I34" s="99"/>
      <c r="J34" s="267"/>
    </row>
    <row r="35" spans="1:10">
      <c r="A35" s="253" t="s">
        <v>200</v>
      </c>
      <c r="B35" s="254">
        <v>6.4</v>
      </c>
      <c r="C35" s="149"/>
      <c r="D35" s="255"/>
      <c r="E35" s="289"/>
      <c r="F35" s="149"/>
      <c r="G35" s="256"/>
      <c r="H35" s="257"/>
      <c r="I35" s="149"/>
      <c r="J35" s="256"/>
    </row>
    <row r="36" spans="1:10">
      <c r="A36" s="253" t="s">
        <v>165</v>
      </c>
      <c r="B36" s="325"/>
      <c r="C36" s="83"/>
      <c r="D36" s="178"/>
      <c r="E36" s="348">
        <v>6</v>
      </c>
      <c r="F36" s="83"/>
      <c r="G36" s="178"/>
      <c r="H36" s="325"/>
      <c r="I36" s="83"/>
      <c r="J36" s="178"/>
    </row>
    <row r="37" spans="1:10" ht="15" thickBot="1">
      <c r="A37" s="179" t="s">
        <v>37</v>
      </c>
      <c r="B37" s="110">
        <v>6.4</v>
      </c>
      <c r="C37" s="99"/>
      <c r="D37" s="186">
        <f t="shared" ref="D37" si="11">ABS(B37-C37)</f>
        <v>6.4</v>
      </c>
      <c r="E37" s="259">
        <v>6</v>
      </c>
      <c r="F37" s="99"/>
      <c r="G37" s="186">
        <f>ABS(E37-F37)</f>
        <v>6</v>
      </c>
      <c r="H37" s="259"/>
      <c r="I37" s="99"/>
      <c r="J37" s="266"/>
    </row>
    <row r="38" spans="1:10">
      <c r="A38" s="253" t="s">
        <v>57</v>
      </c>
      <c r="B38" s="109"/>
      <c r="C38" s="361"/>
      <c r="D38" s="362"/>
      <c r="E38" s="363">
        <v>0.1</v>
      </c>
      <c r="F38" s="223"/>
      <c r="G38" s="364">
        <f t="shared" ref="G38" si="12">ABS(E38-F38)</f>
        <v>0.1</v>
      </c>
      <c r="H38" s="363"/>
      <c r="I38" s="223"/>
      <c r="J38" s="364"/>
    </row>
    <row r="39" spans="1:10">
      <c r="A39" s="253" t="s">
        <v>166</v>
      </c>
      <c r="B39" s="210"/>
      <c r="C39" s="360"/>
      <c r="D39" s="209"/>
      <c r="E39" s="336">
        <v>0.1</v>
      </c>
      <c r="F39" s="90"/>
      <c r="G39" s="364">
        <f>ABS(E39-F39)</f>
        <v>0.1</v>
      </c>
      <c r="H39" s="336" t="s">
        <v>196</v>
      </c>
      <c r="I39" s="223"/>
      <c r="J39" s="364"/>
    </row>
    <row r="40" spans="1:10">
      <c r="A40" s="253" t="s">
        <v>201</v>
      </c>
      <c r="B40" s="109"/>
      <c r="C40" s="361"/>
      <c r="D40" s="209"/>
      <c r="E40" s="109"/>
      <c r="F40" s="223"/>
      <c r="G40" s="364"/>
      <c r="H40" s="363">
        <v>0.2</v>
      </c>
      <c r="I40" s="223"/>
      <c r="J40" s="364">
        <f>ABS(H40-I40)</f>
        <v>0.2</v>
      </c>
    </row>
    <row r="41" spans="1:10">
      <c r="A41" s="253" t="s">
        <v>25</v>
      </c>
      <c r="B41" s="109"/>
      <c r="C41" s="361"/>
      <c r="D41" s="362"/>
      <c r="E41" s="363"/>
      <c r="F41" s="223"/>
      <c r="G41" s="364"/>
      <c r="H41" s="363">
        <v>0.1</v>
      </c>
      <c r="I41" s="223"/>
      <c r="J41" s="364">
        <f t="shared" ref="J41" si="13">ABS(H41-I41)</f>
        <v>0.1</v>
      </c>
    </row>
    <row r="42" spans="1:10">
      <c r="A42" s="253" t="s">
        <v>62</v>
      </c>
      <c r="B42" s="109"/>
      <c r="C42" s="361"/>
      <c r="D42" s="209"/>
      <c r="E42" s="363"/>
      <c r="F42" s="223"/>
      <c r="G42" s="364"/>
      <c r="H42" s="363" t="s">
        <v>196</v>
      </c>
      <c r="I42" s="223"/>
      <c r="J42" s="364"/>
    </row>
    <row r="43" spans="1:10" ht="15" thickBot="1">
      <c r="A43" s="179" t="s">
        <v>169</v>
      </c>
      <c r="B43" s="110"/>
      <c r="C43" s="154"/>
      <c r="D43" s="266"/>
      <c r="E43" s="110"/>
      <c r="F43" s="154"/>
      <c r="G43" s="266"/>
      <c r="H43" s="110"/>
      <c r="I43" s="154"/>
      <c r="J43" s="266"/>
    </row>
    <row r="44" spans="1:10" ht="16.2" thickBot="1">
      <c r="A44" s="92" t="s">
        <v>13</v>
      </c>
      <c r="B44" s="93">
        <f>SUM(B5,B10,B18,B19,B23,B24,B25,B27,B28,B29,B30,B37)</f>
        <v>33.700000000000003</v>
      </c>
      <c r="C44" s="93">
        <f>SUM(C5,C10,C18,C19,C23,C24,C25,C27,C28,C29,C30,C37)</f>
        <v>0</v>
      </c>
      <c r="D44" s="93">
        <f>SUM(D5,D10,D18,D19,D23,D24,D25,D27,D28,D29,D30,D37)</f>
        <v>33.700000000000003</v>
      </c>
      <c r="E44" s="93">
        <f>SUM(E5,E6,E10,E14,E24,E26,E27,E30,E33,E34,E37,E38,E39)</f>
        <v>30.400000000000002</v>
      </c>
      <c r="F44" s="93">
        <f>SUM(F5,F6,F10,F14,F24,F25,F26,F27,F30,F33,F34,F37,F38,F39)</f>
        <v>0</v>
      </c>
      <c r="G44" s="93">
        <f>SUM(G5,G6,G10,G14,G24,G25,G26,G27,G30,G33,G34,G37,G38,G39)</f>
        <v>30.400000000000002</v>
      </c>
      <c r="H44" s="93">
        <f>SUM(H5,H10,H14,H15,H16,H17,H18,H22,H23,H25,H29,H30, H31,H32,H40,H41)</f>
        <v>88.6</v>
      </c>
      <c r="I44" s="93">
        <f>SUM(I5,I10,I14,I15,I16,I17,I18,I22,I23,I25,I27,I29,I30,I31,I32,I39,I40,I41,I42)</f>
        <v>0</v>
      </c>
      <c r="J44" s="93">
        <f>SUM(J5,J10,J14,J15,J16,J17,J18,J22,J23,J25,J27,J29,J30,J31,J32,J39,J40,J41,J42)</f>
        <v>88.6</v>
      </c>
    </row>
    <row r="45" spans="1:10">
      <c r="A45" s="452"/>
      <c r="B45" s="453"/>
      <c r="C45" s="453"/>
      <c r="D45" s="453"/>
      <c r="E45" s="453"/>
      <c r="F45" s="453"/>
      <c r="G45" s="453"/>
      <c r="H45" s="453"/>
      <c r="I45" s="453"/>
      <c r="J45" s="454"/>
    </row>
    <row r="46" spans="1:10" ht="15" thickBot="1">
      <c r="A46" s="455"/>
      <c r="B46" s="456"/>
      <c r="C46" s="456"/>
      <c r="D46" s="456"/>
      <c r="E46" s="456"/>
      <c r="F46" s="456"/>
      <c r="G46" s="456"/>
      <c r="H46" s="456"/>
      <c r="I46" s="456"/>
      <c r="J46" s="457"/>
    </row>
    <row r="47" spans="1:10" ht="15" thickBot="1">
      <c r="A47" s="285" t="s">
        <v>14</v>
      </c>
      <c r="B47" s="248">
        <v>50.4</v>
      </c>
      <c r="C47" s="286"/>
      <c r="D47" s="430">
        <f>ABS(B47-C47)</f>
        <v>50.4</v>
      </c>
      <c r="E47" s="112">
        <v>2.1</v>
      </c>
      <c r="F47" s="429"/>
      <c r="G47" s="252">
        <f>ABS(E47-F47)</f>
        <v>2.1</v>
      </c>
      <c r="H47" s="193">
        <v>3.6</v>
      </c>
      <c r="I47" s="432"/>
      <c r="J47" s="252">
        <f t="shared" ref="J47" si="14">ABS(H47-I47)</f>
        <v>3.6</v>
      </c>
    </row>
    <row r="48" spans="1:10" ht="15" thickBot="1">
      <c r="A48" s="285" t="s">
        <v>146</v>
      </c>
      <c r="B48" s="248">
        <v>4.0999999999999996</v>
      </c>
      <c r="C48" s="286"/>
      <c r="D48" s="182">
        <f>ABS(B48-C48)</f>
        <v>4.0999999999999996</v>
      </c>
      <c r="E48" s="193"/>
      <c r="F48" s="287"/>
      <c r="G48" s="252"/>
      <c r="H48" s="193"/>
      <c r="I48" s="287"/>
      <c r="J48" s="264"/>
    </row>
    <row r="49" spans="1:10">
      <c r="A49" s="33" t="s">
        <v>17</v>
      </c>
      <c r="B49" s="254">
        <v>1.8</v>
      </c>
      <c r="C49" s="288"/>
      <c r="D49" s="256"/>
      <c r="E49" s="289"/>
      <c r="F49" s="149"/>
      <c r="G49" s="290"/>
      <c r="H49" s="291"/>
      <c r="I49" s="292"/>
      <c r="J49" s="330"/>
    </row>
    <row r="50" spans="1:10" ht="15" thickBot="1">
      <c r="A50" s="104" t="s">
        <v>67</v>
      </c>
      <c r="B50" s="258">
        <v>1.8</v>
      </c>
      <c r="C50" s="146"/>
      <c r="D50" s="182">
        <f>ABS(B50-C50)</f>
        <v>1.8</v>
      </c>
      <c r="E50" s="133">
        <v>1.2</v>
      </c>
      <c r="F50" s="236"/>
      <c r="G50" s="182">
        <f>ABS(E50-F50)</f>
        <v>1.2</v>
      </c>
      <c r="H50" s="237">
        <v>0.1</v>
      </c>
      <c r="I50" s="284"/>
      <c r="J50" s="182">
        <f t="shared" ref="J50:J52" si="15">ABS(H50-I50)</f>
        <v>0.1</v>
      </c>
    </row>
    <row r="51" spans="1:10">
      <c r="A51" s="9" t="s">
        <v>202</v>
      </c>
      <c r="B51" s="328"/>
      <c r="C51" s="365"/>
      <c r="D51" s="330"/>
      <c r="E51" s="366"/>
      <c r="F51" s="367"/>
      <c r="G51" s="330"/>
      <c r="H51" s="366">
        <v>2.8</v>
      </c>
      <c r="I51" s="368"/>
      <c r="J51" s="330"/>
    </row>
    <row r="52" spans="1:10" ht="15" thickBot="1">
      <c r="A52" s="97" t="s">
        <v>172</v>
      </c>
      <c r="B52" s="370"/>
      <c r="C52" s="371"/>
      <c r="D52" s="359"/>
      <c r="E52" s="372"/>
      <c r="F52" s="373"/>
      <c r="G52" s="182"/>
      <c r="H52" s="372">
        <v>2.8</v>
      </c>
      <c r="I52" s="375"/>
      <c r="J52" s="182">
        <f t="shared" si="15"/>
        <v>2.8</v>
      </c>
    </row>
    <row r="53" spans="1:10">
      <c r="A53" s="33" t="s">
        <v>123</v>
      </c>
      <c r="B53" s="376">
        <v>6.9</v>
      </c>
      <c r="C53" s="377"/>
      <c r="D53" s="369"/>
      <c r="E53" s="378">
        <v>48.5</v>
      </c>
      <c r="F53" s="102"/>
      <c r="G53" s="379"/>
      <c r="H53" s="380"/>
      <c r="I53" s="381"/>
      <c r="J53" s="330"/>
    </row>
    <row r="54" spans="1:10">
      <c r="A54" s="9" t="s">
        <v>86</v>
      </c>
      <c r="B54" s="382"/>
      <c r="C54" s="383"/>
      <c r="D54" s="256"/>
      <c r="E54" s="289">
        <v>15.9</v>
      </c>
      <c r="F54" s="149"/>
      <c r="G54" s="290"/>
      <c r="H54" s="291"/>
      <c r="I54" s="292"/>
      <c r="J54" s="359"/>
    </row>
    <row r="55" spans="1:10" ht="15" thickBot="1">
      <c r="A55" s="104" t="s">
        <v>64</v>
      </c>
      <c r="B55" s="312">
        <v>6.9</v>
      </c>
      <c r="C55" s="313"/>
      <c r="D55" s="182">
        <f>ABS(B55-C55)</f>
        <v>6.9</v>
      </c>
      <c r="E55" s="133">
        <v>64.400000000000006</v>
      </c>
      <c r="F55" s="236"/>
      <c r="G55" s="182">
        <f>ABS(E55-F55)</f>
        <v>64.400000000000006</v>
      </c>
      <c r="H55" s="237"/>
      <c r="I55" s="314"/>
      <c r="J55" s="182"/>
    </row>
    <row r="56" spans="1:10">
      <c r="A56" s="9" t="s">
        <v>203</v>
      </c>
      <c r="B56" s="376"/>
      <c r="C56" s="377"/>
      <c r="D56" s="369"/>
      <c r="E56" s="378">
        <v>1</v>
      </c>
      <c r="F56" s="102"/>
      <c r="G56" s="379"/>
      <c r="H56" s="380"/>
      <c r="I56" s="381"/>
      <c r="J56" s="330"/>
    </row>
    <row r="57" spans="1:10">
      <c r="A57" s="9" t="s">
        <v>41</v>
      </c>
      <c r="B57" s="382">
        <v>3.1</v>
      </c>
      <c r="C57" s="383"/>
      <c r="D57" s="256"/>
      <c r="E57" s="289">
        <v>0.9</v>
      </c>
      <c r="F57" s="149"/>
      <c r="G57" s="290"/>
      <c r="H57" s="291">
        <v>1.1000000000000001</v>
      </c>
      <c r="I57" s="292"/>
      <c r="J57" s="359"/>
    </row>
    <row r="58" spans="1:10" ht="15" thickBot="1">
      <c r="A58" s="104" t="s">
        <v>71</v>
      </c>
      <c r="B58" s="312">
        <v>3.1</v>
      </c>
      <c r="C58" s="313"/>
      <c r="D58" s="182">
        <f>ABS(B58-C58)</f>
        <v>3.1</v>
      </c>
      <c r="E58" s="133">
        <v>1.9</v>
      </c>
      <c r="F58" s="236"/>
      <c r="G58" s="182">
        <f>ABS(E58-F58)</f>
        <v>1.9</v>
      </c>
      <c r="H58" s="237">
        <v>1.1000000000000001</v>
      </c>
      <c r="I58" s="314"/>
      <c r="J58" s="182">
        <f>ABS(H58-I58)</f>
        <v>1.1000000000000001</v>
      </c>
    </row>
    <row r="59" spans="1:10">
      <c r="A59" s="122" t="s">
        <v>204</v>
      </c>
      <c r="B59" s="324"/>
      <c r="C59" s="434"/>
      <c r="D59" s="330"/>
      <c r="E59" s="378"/>
      <c r="F59" s="102"/>
      <c r="G59" s="330"/>
      <c r="H59" s="378">
        <v>1.5</v>
      </c>
      <c r="I59" s="128"/>
      <c r="J59" s="330"/>
    </row>
    <row r="60" spans="1:10">
      <c r="A60" s="9" t="s">
        <v>205</v>
      </c>
      <c r="B60" s="254"/>
      <c r="C60" s="288"/>
      <c r="D60" s="359"/>
      <c r="E60" s="289"/>
      <c r="F60" s="149"/>
      <c r="G60" s="359"/>
      <c r="H60" s="289">
        <v>2.2999999999999998</v>
      </c>
      <c r="I60" s="473"/>
      <c r="J60" s="359"/>
    </row>
    <row r="61" spans="1:10" ht="15" thickBot="1">
      <c r="A61" s="104" t="s">
        <v>73</v>
      </c>
      <c r="B61" s="258"/>
      <c r="C61" s="146"/>
      <c r="D61" s="320"/>
      <c r="E61" s="258"/>
      <c r="F61" s="154"/>
      <c r="G61" s="320"/>
      <c r="H61" s="133">
        <v>3.8</v>
      </c>
      <c r="I61" s="236"/>
      <c r="J61" s="320">
        <f>ABS(H61-I61)</f>
        <v>3.8</v>
      </c>
    </row>
    <row r="62" spans="1:10" ht="16.2" thickBot="1">
      <c r="A62" s="113" t="s">
        <v>76</v>
      </c>
      <c r="B62" s="114">
        <f>SUM(B47,B48,B50,B55,B58)</f>
        <v>66.3</v>
      </c>
      <c r="C62" s="114">
        <f>SUM(C47,C48,C50,C55,C58)</f>
        <v>0</v>
      </c>
      <c r="D62" s="114">
        <f>SUM(D47,D48,D50,D55,D58)</f>
        <v>66.3</v>
      </c>
      <c r="E62" s="114">
        <f>SUM(E47,E50,E55,E58)</f>
        <v>69.600000000000009</v>
      </c>
      <c r="F62" s="114">
        <f>SUM(F47,F50,F55,F58)</f>
        <v>0</v>
      </c>
      <c r="G62" s="114">
        <f>SUM(G47,G50,G55,G58)</f>
        <v>69.600000000000009</v>
      </c>
      <c r="H62" s="114">
        <f>SUM(H47,H50,H52,H58,H61)</f>
        <v>11.399999999999999</v>
      </c>
      <c r="I62" s="114">
        <f>SUM(I47,I50,I52,I58,I61)</f>
        <v>0</v>
      </c>
      <c r="J62" s="114">
        <f>SUM(J47,J50,J52,J58,J61)</f>
        <v>11.399999999999999</v>
      </c>
    </row>
    <row r="63" spans="1:10" ht="16.2" thickBot="1">
      <c r="A63" s="115" t="s">
        <v>42</v>
      </c>
      <c r="B63" s="116">
        <f>SUM(B62,B44)</f>
        <v>100</v>
      </c>
      <c r="C63" s="116">
        <f>SUM(C62,C44)</f>
        <v>0</v>
      </c>
      <c r="D63" s="116">
        <f>D44+D62</f>
        <v>100</v>
      </c>
      <c r="E63" s="116">
        <f>SUM(E44,E62)</f>
        <v>100.00000000000001</v>
      </c>
      <c r="F63" s="116">
        <f>SUM(F44,F62)</f>
        <v>0</v>
      </c>
      <c r="G63" s="116">
        <f>SUM(G44,G62)</f>
        <v>100.00000000000001</v>
      </c>
      <c r="H63" s="116">
        <f>SUM(H62,H44)</f>
        <v>100</v>
      </c>
      <c r="I63" s="116">
        <f>SUM(I62,I44)</f>
        <v>0</v>
      </c>
      <c r="J63" s="116">
        <f>SUM(J62,J44)</f>
        <v>100</v>
      </c>
    </row>
  </sheetData>
  <mergeCells count="6">
    <mergeCell ref="A1:J1"/>
    <mergeCell ref="A2:A4"/>
    <mergeCell ref="B2:D3"/>
    <mergeCell ref="E2:G3"/>
    <mergeCell ref="H2:J3"/>
    <mergeCell ref="A45:J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RC5</vt:lpstr>
      <vt:lpstr>RC6</vt:lpstr>
      <vt:lpstr>RC7</vt:lpstr>
      <vt:lpstr>RC8</vt:lpstr>
      <vt:lpstr>RC9</vt:lpstr>
      <vt:lpstr>RC10</vt:lpstr>
      <vt:lpstr>RC11</vt:lpstr>
      <vt:lpstr>RC12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2021-06-07T12:53:11Z</dcterms:created>
  <dcterms:modified xsi:type="dcterms:W3CDTF">2025-08-26T20:27:57Z</dcterms:modified>
</cp:coreProperties>
</file>